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720" windowWidth="24795" windowHeight="13455" activeTab="0"/>
  </bookViews>
  <sheets>
    <sheet name="第3面(人・日）_住宅" sheetId="1" r:id="rId1"/>
    <sheet name="第3面(料率)_一般 " sheetId="2" r:id="rId2"/>
  </sheets>
  <definedNames>
    <definedName name="_xlnm.Print_Area" localSheetId="0">'第3面(人・日）_住宅'!$A$1:$V$55</definedName>
    <definedName name="_xlnm.Print_Area" localSheetId="1">'第3面(料率)_一般 '!$A$1:$I$55</definedName>
  </definedNames>
  <calcPr fullCalcOnLoad="1"/>
</workbook>
</file>

<file path=xl/sharedStrings.xml><?xml version="1.0" encoding="utf-8"?>
<sst xmlns="http://schemas.openxmlformats.org/spreadsheetml/2006/main" count="149" uniqueCount="134">
  <si>
    <t>別表2　設計監理報酬料表</t>
  </si>
  <si>
    <t>銀行、美術館、博物館、研究所、図書館、劇場、公会堂、映画館、オーディトリウム、クラブ、ホテル、旅館、料理店、飲食店、ライブハウスなど</t>
  </si>
  <si>
    <t>～10,500万</t>
  </si>
  <si>
    <t>設計監理費は以下の略算方法により、建築物の用途等に応じた標準的な業務量に基づいて報酬を算定することとする。</t>
  </si>
  <si>
    <t>略算方法</t>
  </si>
  <si>
    <t>【①直接人件費】</t>
  </si>
  <si>
    <t>　＝</t>
  </si>
  <si>
    <t>＋</t>
  </si>
  <si>
    <t>}×</t>
  </si>
  <si>
    <t>{【a.標準業務量】</t>
  </si>
  <si>
    <t>【①直接人件費】の算定</t>
  </si>
  <si>
    <t>【①直接人件費】＝</t>
  </si>
  <si>
    <t>【b.追加的な業務】</t>
  </si>
  <si>
    <t>【c.人件費単価】</t>
  </si>
  <si>
    <t>　＝</t>
  </si>
  <si>
    <t>a.標準準業務量の算定</t>
  </si>
  <si>
    <t>・・・①</t>
  </si>
  <si>
    <t>床面積</t>
  </si>
  <si>
    <t>設計監理費＝</t>
  </si>
  <si>
    <t>(一)設計</t>
  </si>
  <si>
    <t>(二)工事監理等</t>
  </si>
  <si>
    <t>100㎡</t>
  </si>
  <si>
    <t>150㎡</t>
  </si>
  <si>
    <t>300㎡</t>
  </si>
  <si>
    <t>総合</t>
  </si>
  <si>
    <t>構造</t>
  </si>
  <si>
    <t>設備</t>
  </si>
  <si>
    <t>200㎡</t>
  </si>
  <si>
    <t>合計</t>
  </si>
  <si>
    <t>計</t>
  </si>
  <si>
    <t>作業時間の補正</t>
  </si>
  <si>
    <t>床面積の合計</t>
  </si>
  <si>
    <t>㎡</t>
  </si>
  <si>
    <t>床面積補正</t>
  </si>
  <si>
    <t>㎡</t>
  </si>
  <si>
    <t>単位：人・時間</t>
  </si>
  <si>
    <t>補正後作業時間合計(人・時間)</t>
  </si>
  <si>
    <t>補正時間（人・時間/㎡）</t>
  </si>
  <si>
    <t>作業日数（人・日）</t>
  </si>
  <si>
    <t>50㎡</t>
  </si>
  <si>
    <t>※作業日数の計算は1日8時間とする(小数点以下四捨五入)</t>
  </si>
  <si>
    <t>】</t>
  </si>
  <si>
    <t>換算率</t>
  </si>
  <si>
    <t>円/日</t>
  </si>
  <si>
    <t>人件費単価</t>
  </si>
  <si>
    <t>建築士等の資格・業務経験等による区分</t>
  </si>
  <si>
    <t>×</t>
  </si>
  <si>
    <t>＋</t>
  </si>
  <si>
    <t>②低減率</t>
  </si>
  <si>
    <t>⑤技術料等経費</t>
  </si>
  <si>
    <t>・ 上記の設計率は、設計条件や建築の用途・規模により変動することもあります。</t>
  </si>
  <si>
    <t>Aタイプ</t>
  </si>
  <si>
    <t>Bタイプ</t>
  </si>
  <si>
    <t>Cタイプ</t>
  </si>
  <si>
    <t>④特別経費</t>
  </si>
  <si>
    <t>その業務において発揮される技術力や創造力、業務経験や総合企画力、情報の蓄積などの対価として支払われるもの。</t>
  </si>
  <si>
    <t>％</t>
  </si>
  <si>
    <t>出張旅費や特許使用料、その他建築主から特別の依頼に基づいて必要となる費用の合計。</t>
  </si>
  <si>
    <t>×【②低減率】+</t>
  </si>
  <si>
    <t>【③</t>
  </si>
  <si>
    <t>】+</t>
  </si>
  <si>
    <t>【④</t>
  </si>
  <si>
    <t>【⑤</t>
  </si>
  <si>
    <t>印刷製本や複写費、交通費など建築物の設計業務に関して直接必要となる「直接経費」と、建築士事務所を管理運営していくのに必要な人件費や研究調査費、減価償却費や通信費などの「間接経費」の合計。</t>
  </si>
  <si>
    <t>①②×</t>
  </si>
  <si>
    <t>第９条の別紙一（2）（設計監理費）</t>
  </si>
  <si>
    <r>
      <t>なお、上記金額にその</t>
    </r>
    <r>
      <rPr>
        <u val="single"/>
        <sz val="10"/>
        <rFont val="ＭＳ ゴシック"/>
        <family val="3"/>
      </rPr>
      <t>　　　　</t>
    </r>
    <r>
      <rPr>
        <sz val="10"/>
        <rFont val="ＭＳ ゴシック"/>
        <family val="3"/>
      </rPr>
      <t>％の消費税を加算する。</t>
    </r>
  </si>
  <si>
    <t>類別</t>
  </si>
  <si>
    <t>第1類</t>
  </si>
  <si>
    <t>第2類</t>
  </si>
  <si>
    <t>第3類</t>
  </si>
  <si>
    <t>第4類</t>
  </si>
  <si>
    <t>第5類</t>
  </si>
  <si>
    <t>建築種別</t>
  </si>
  <si>
    <t>別表1　建築種別・類別表</t>
  </si>
  <si>
    <t>工場、車庫、格納庫、市場、倉庫等の簡易なもの</t>
  </si>
  <si>
    <t>体育館、スタジアム、学校、研究所、庁舎、事務所、駅舎、百貨店、店舗、共同住宅、寄宿舎など</t>
  </si>
  <si>
    <t>住宅</t>
  </si>
  <si>
    <t>記念建築物、寺社、教会堂、茶室、室内装飾、家具製作、ショップフロントなど</t>
  </si>
  <si>
    <r>
      <t>総工事費(甲よりの支給品も含む)　設計料率</t>
    </r>
    <r>
      <rPr>
        <u val="single"/>
        <sz val="10"/>
        <rFont val="ＭＳ ゴシック"/>
        <family val="3"/>
      </rPr>
      <t>　　　　　</t>
    </r>
    <r>
      <rPr>
        <sz val="10"/>
        <rFont val="ＭＳ ゴシック"/>
        <family val="3"/>
      </rPr>
      <t>％を乗じて算出した金額を設計料とする。</t>
    </r>
  </si>
  <si>
    <t>ただし、設計料率は以下の別表1、別表2にて算出するものとする。</t>
  </si>
  <si>
    <t>工事費</t>
  </si>
  <si>
    <t>第1類(％)</t>
  </si>
  <si>
    <t>第2類(％)</t>
  </si>
  <si>
    <t>第3類(％)</t>
  </si>
  <si>
    <t>第5類(％)</t>
  </si>
  <si>
    <t>1,000万未満</t>
  </si>
  <si>
    <t>～1,500万</t>
  </si>
  <si>
    <t>～2,000万</t>
  </si>
  <si>
    <t>3.　木造3階建ては設計料の15％～20％になります。</t>
  </si>
  <si>
    <t>・ 交通費を別途請求させていただきます。</t>
  </si>
  <si>
    <t>・ 消費税は全て別途に掛かります。</t>
  </si>
  <si>
    <t>4.　非木造の場合は、設計料の15％～25％になります。</t>
  </si>
  <si>
    <t>2.　地階を持つ木造2階建ては、構造設計料が掛かります。</t>
  </si>
  <si>
    <t>1.　木造2階建では、特殊な構造でない限り、別途の構造設計料は掛かりません。</t>
  </si>
  <si>
    <t>・第4類(住宅):構造設計料は別途といたします。構造設計料は工法によって異なります。</t>
  </si>
  <si>
    <t>・ただし、上記の設計率は、設計条件や建築の用途・規模により変動することもあります。</t>
  </si>
  <si>
    <t>・ 電気設備、設備設計料は、別途とします。（実費）</t>
  </si>
  <si>
    <t>～2,500万</t>
  </si>
  <si>
    <t>～3,000万</t>
  </si>
  <si>
    <t>～3,500万</t>
  </si>
  <si>
    <t>～4,000万</t>
  </si>
  <si>
    <t>～4,500万</t>
  </si>
  <si>
    <t>～5,000万</t>
  </si>
  <si>
    <t>～5,500万</t>
  </si>
  <si>
    <t>～6,000万</t>
  </si>
  <si>
    <t>～6,500万</t>
  </si>
  <si>
    <t>～7,000万</t>
  </si>
  <si>
    <t>～7,500万</t>
  </si>
  <si>
    <t>～8,000万</t>
  </si>
  <si>
    <t>～8,500万</t>
  </si>
  <si>
    <t>～9,000万</t>
  </si>
  <si>
    <t>～9,500万</t>
  </si>
  <si>
    <t>～10,000万</t>
  </si>
  <si>
    <t>【設計:関連資料が極めて少なく、参考例もほとんどない場合】【工事監理:告示内容の全てを行なう場合】</t>
  </si>
  <si>
    <t>【設計:類似の参考例や資料が豊富にある場合】【工事監理:業務の一部を行なう必要がない場合】</t>
  </si>
  <si>
    <t>【設計:参考にする設計図書の一部を修正して使用できる場合】【工事監理:業務のかなりの部分を行なう必要がない場合】</t>
  </si>
  <si>
    <t>なお、上記金額に消費税</t>
  </si>
  <si>
    <t>％の消費税を加算した</t>
  </si>
  <si>
    <t>を設計監理費の合計額とする。</t>
  </si>
  <si>
    <t>第4類(％)</t>
  </si>
  <si>
    <t>90万円を下限とし、総工事費の10～20％とする(内装設計は50万円を下限とし、総工事費の10～18％)
※増改築、改装・リノベーション設計等はその都度、業務内容に応じて見積りを作成</t>
  </si>
  <si>
    <t>技師Ａ</t>
  </si>
  <si>
    <t>技師の職種</t>
  </si>
  <si>
    <t>技師Ｂ</t>
  </si>
  <si>
    <t>技師Ｃ</t>
  </si>
  <si>
    <t>一級建築士取得後3年以上8年未満</t>
  </si>
  <si>
    <t>一級建築士取得後8年以上13年未満</t>
  </si>
  <si>
    <t>一級建築士取得後3年未満</t>
  </si>
  <si>
    <r>
      <t>国土交通省告示第九十八号より建築物の種型別の用途は【</t>
    </r>
    <r>
      <rPr>
        <u val="single"/>
        <sz val="9"/>
        <rFont val="ＭＳ ゴシック"/>
        <family val="3"/>
      </rPr>
      <t>戸建て住宅　　別表第14（第１類)　】</t>
    </r>
    <r>
      <rPr>
        <sz val="9"/>
        <rFont val="ＭＳ ゴシック"/>
        <family val="3"/>
      </rPr>
      <t>となる。</t>
    </r>
  </si>
  <si>
    <t>③間接経費</t>
  </si>
  <si>
    <t>【③間接経費】＋【④特別経費】＋【⑤技術料等経費】</t>
  </si>
  <si>
    <t>c.人件費単価：令和3年度設計業務委託等技術者単価（国交省調査抜粋）</t>
  </si>
  <si>
    <t>別表第14　戸建て住宅(詳細設計を必要とするもの)</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</si>
</sst>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_);[Red]\(0.00\)"/>
    <numFmt numFmtId="182" formatCode="0.00_ "/>
    <numFmt numFmtId="183" formatCode="0.0_ "/>
    <numFmt numFmtId="184" formatCode="#,##0_ "/>
    <numFmt numFmtId="185" formatCode="[&lt;=999]000;[&lt;=9999]000\-00;000\-0000"/>
    <numFmt numFmtId="186" formatCode="0_);[Red]\(0\)"/>
    <numFmt numFmtId="187" formatCode="0_ "/>
    <numFmt numFmtId="188" formatCode="#,##0_);[Red]\(#,##0\)"/>
    <numFmt numFmtId="189" formatCode="#,##0.00_);[Red]\(#,##0.00\)"/>
    <numFmt numFmtId="190" formatCode="&quot;¥&quot;#,##0_);[Red]\(&quot;¥&quot;#,##0\)"/>
    <numFmt numFmtId="191" formatCode="&quot;¥&quot;#,##0_);\(&quot;¥&quot;#,##0\)"/>
    <numFmt numFmtId="192" formatCode="0.E+00"/>
    <numFmt numFmtId="193" formatCode="[$-F400]h:mm:ss\ AM/PM"/>
    <numFmt numFmtId="194" formatCode="[$]ggge&quot;年&quot;m&quot;月&quot;d&quot;日&quot;;@"/>
    <numFmt numFmtId="195" formatCode="[$-411]gge&quot;年&quot;m&quot;月&quot;d&quot;日&quot;;@"/>
    <numFmt numFmtId="196" formatCode="[$]gge&quot;年&quot;m&quot;月&quot;d&quot;日&quot;;@"/>
  </numFmts>
  <fonts count="48">
    <font>
      <sz val="11"/>
      <name val="ＭＳ Ｐゴシック"/>
      <family val="3"/>
    </font>
    <font>
      <sz val="6"/>
      <name val="ＭＳ Ｐゴシック"/>
      <family val="3"/>
    </font>
    <font>
      <sz val="9"/>
      <name val="ＭＳ ゴシック"/>
      <family val="3"/>
    </font>
    <font>
      <sz val="10"/>
      <name val="ＭＳ ゴシック"/>
      <family val="3"/>
    </font>
    <font>
      <u val="single"/>
      <sz val="10"/>
      <name val="ＭＳ ゴシック"/>
      <family val="3"/>
    </font>
    <font>
      <sz val="6"/>
      <name val="ＭＳ ゴシック"/>
      <family val="3"/>
    </font>
    <font>
      <sz val="9"/>
      <color indexed="23"/>
      <name val="メイリオ"/>
      <family val="3"/>
    </font>
    <font>
      <sz val="8"/>
      <name val="ＭＳ ゴシック"/>
      <family val="3"/>
    </font>
    <font>
      <sz val="9"/>
      <color indexed="63"/>
      <name val="ＭＳ ゴシック"/>
      <family val="3"/>
    </font>
    <font>
      <sz val="11"/>
      <name val="ＭＳ ゴシック"/>
      <family val="3"/>
    </font>
    <font>
      <u val="single"/>
      <sz val="9"/>
      <name val="ＭＳ ゴシック"/>
      <family val="3"/>
    </font>
    <font>
      <sz val="9"/>
      <color indexed="12"/>
      <name val="ＭＳ ゴシック"/>
      <family val="3"/>
    </font>
    <font>
      <sz val="6"/>
      <color indexed="63"/>
      <name val="ＭＳ ゴシック"/>
      <family val="3"/>
    </font>
    <font>
      <sz val="7"/>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color indexed="63"/>
      </top>
      <bottom style="thin"/>
    </border>
    <border>
      <left style="thin"/>
      <right style="thin"/>
      <top style="thin"/>
      <bottom style="thin"/>
    </border>
    <border diagonalDown="1">
      <left style="thin"/>
      <right>
        <color indexed="63"/>
      </right>
      <top style="thin"/>
      <bottom>
        <color indexed="63"/>
      </bottom>
      <diagonal style="thin"/>
    </border>
    <border diagonalDown="1">
      <left>
        <color indexed="63"/>
      </left>
      <right style="thin"/>
      <top>
        <color indexed="63"/>
      </top>
      <bottom style="thin"/>
      <diagonal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style="thin"/>
      <right style="thin"/>
      <top style="thin"/>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93">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right" vertical="center"/>
    </xf>
    <xf numFmtId="0" fontId="2" fillId="0" borderId="0" xfId="0" applyFont="1" applyBorder="1" applyAlignment="1">
      <alignment horizontal="right" vertical="center"/>
    </xf>
    <xf numFmtId="0" fontId="6"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181" fontId="2" fillId="0" borderId="12" xfId="0" applyNumberFormat="1"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9"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181" fontId="2" fillId="0" borderId="0" xfId="0" applyNumberFormat="1" applyFont="1" applyBorder="1" applyAlignment="1">
      <alignment horizontal="center" vertical="center"/>
    </xf>
    <xf numFmtId="0" fontId="2" fillId="0" borderId="12"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2" xfId="0" applyFont="1" applyBorder="1" applyAlignment="1">
      <alignment vertical="center"/>
    </xf>
    <xf numFmtId="0" fontId="7" fillId="0" borderId="0" xfId="0" applyFont="1" applyAlignment="1">
      <alignment vertical="center"/>
    </xf>
    <xf numFmtId="0" fontId="5" fillId="0" borderId="0" xfId="0" applyFont="1" applyAlignment="1">
      <alignment vertical="center"/>
    </xf>
    <xf numFmtId="0" fontId="2" fillId="0" borderId="17" xfId="0" applyFont="1" applyBorder="1" applyAlignment="1">
      <alignment vertical="center"/>
    </xf>
    <xf numFmtId="0" fontId="2" fillId="33" borderId="18" xfId="0" applyFont="1" applyFill="1" applyBorder="1" applyAlignment="1">
      <alignment vertical="center"/>
    </xf>
    <xf numFmtId="0" fontId="12" fillId="0" borderId="0" xfId="0" applyFont="1" applyAlignment="1">
      <alignment vertical="center"/>
    </xf>
    <xf numFmtId="0" fontId="5" fillId="33" borderId="19" xfId="0" applyFont="1" applyFill="1" applyBorder="1" applyAlignment="1">
      <alignment horizontal="center" vertical="center"/>
    </xf>
    <xf numFmtId="182" fontId="2" fillId="0" borderId="0" xfId="0" applyNumberFormat="1" applyFont="1" applyAlignment="1">
      <alignment horizontal="center" vertical="center"/>
    </xf>
    <xf numFmtId="0" fontId="5" fillId="0" borderId="0" xfId="0" applyFont="1" applyAlignment="1">
      <alignment horizontal="center" vertical="center"/>
    </xf>
    <xf numFmtId="0" fontId="8" fillId="0" borderId="0" xfId="0" applyFont="1" applyAlignment="1">
      <alignment vertical="top" wrapText="1"/>
    </xf>
    <xf numFmtId="184" fontId="2" fillId="0" borderId="0" xfId="0" applyNumberFormat="1" applyFont="1" applyFill="1" applyBorder="1" applyAlignment="1">
      <alignment vertical="center"/>
    </xf>
    <xf numFmtId="0" fontId="2" fillId="0" borderId="2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182" fontId="2" fillId="33" borderId="21" xfId="0" applyNumberFormat="1" applyFont="1" applyFill="1" applyBorder="1" applyAlignment="1">
      <alignment horizontal="center" vertical="center"/>
    </xf>
    <xf numFmtId="182" fontId="2" fillId="33" borderId="18" xfId="0" applyNumberFormat="1" applyFont="1" applyFill="1" applyBorder="1" applyAlignment="1">
      <alignment horizontal="center" vertical="center"/>
    </xf>
    <xf numFmtId="9" fontId="11" fillId="33" borderId="19" xfId="0" applyNumberFormat="1" applyFont="1" applyFill="1" applyBorder="1" applyAlignment="1">
      <alignment horizontal="center" vertical="center"/>
    </xf>
    <xf numFmtId="9" fontId="11" fillId="33" borderId="18" xfId="0" applyNumberFormat="1" applyFont="1" applyFill="1" applyBorder="1" applyAlignment="1">
      <alignment horizontal="center" vertical="center"/>
    </xf>
    <xf numFmtId="184" fontId="13" fillId="0" borderId="20" xfId="0" applyNumberFormat="1" applyFont="1" applyFill="1" applyBorder="1" applyAlignment="1">
      <alignment horizontal="center" vertical="center"/>
    </xf>
    <xf numFmtId="184" fontId="2" fillId="0" borderId="12" xfId="0" applyNumberFormat="1" applyFont="1" applyBorder="1" applyAlignment="1">
      <alignment horizontal="center" vertical="center"/>
    </xf>
    <xf numFmtId="0" fontId="2" fillId="0" borderId="12" xfId="0" applyFont="1" applyBorder="1" applyAlignment="1">
      <alignment horizontal="center" vertical="center"/>
    </xf>
    <xf numFmtId="189" fontId="2" fillId="0" borderId="12" xfId="0" applyNumberFormat="1" applyFont="1" applyBorder="1" applyAlignment="1">
      <alignment horizontal="center" vertical="center"/>
    </xf>
    <xf numFmtId="5" fontId="2" fillId="0" borderId="22" xfId="0" applyNumberFormat="1" applyFont="1" applyBorder="1" applyAlignment="1">
      <alignment horizontal="center" vertical="center"/>
    </xf>
    <xf numFmtId="0" fontId="2" fillId="0" borderId="0" xfId="0" applyFont="1" applyBorder="1" applyAlignment="1">
      <alignment horizontal="center" vertical="center"/>
    </xf>
    <xf numFmtId="0" fontId="12" fillId="0" borderId="0" xfId="0" applyFont="1" applyAlignment="1">
      <alignment vertical="top" wrapText="1"/>
    </xf>
    <xf numFmtId="182" fontId="2" fillId="0" borderId="12" xfId="0" applyNumberFormat="1" applyFont="1" applyBorder="1" applyAlignment="1">
      <alignment horizontal="center" vertical="center"/>
    </xf>
    <xf numFmtId="181" fontId="2" fillId="0" borderId="12" xfId="0" applyNumberFormat="1" applyFont="1" applyBorder="1" applyAlignment="1">
      <alignment horizontal="center" vertical="center"/>
    </xf>
    <xf numFmtId="186" fontId="2" fillId="0" borderId="12" xfId="0" applyNumberFormat="1" applyFont="1" applyBorder="1" applyAlignment="1">
      <alignment horizontal="center" vertical="center"/>
    </xf>
    <xf numFmtId="182" fontId="2" fillId="0" borderId="19" xfId="0" applyNumberFormat="1" applyFont="1" applyBorder="1" applyAlignment="1">
      <alignment horizontal="center" vertical="center"/>
    </xf>
    <xf numFmtId="182" fontId="2" fillId="0" borderId="18" xfId="0" applyNumberFormat="1" applyFont="1" applyBorder="1" applyAlignment="1">
      <alignment horizontal="center" vertical="center"/>
    </xf>
    <xf numFmtId="181" fontId="2" fillId="0" borderId="19" xfId="0" applyNumberFormat="1" applyFont="1" applyBorder="1" applyAlignment="1">
      <alignment horizontal="center" vertical="center"/>
    </xf>
    <xf numFmtId="181" fontId="2" fillId="0" borderId="18" xfId="0" applyNumberFormat="1" applyFont="1" applyBorder="1" applyAlignment="1">
      <alignment horizontal="center" vertical="center"/>
    </xf>
    <xf numFmtId="186" fontId="2" fillId="0" borderId="19" xfId="0" applyNumberFormat="1" applyFont="1" applyBorder="1" applyAlignment="1">
      <alignment horizontal="center" vertical="center"/>
    </xf>
    <xf numFmtId="186" fontId="2" fillId="0" borderId="18" xfId="0" applyNumberFormat="1" applyFont="1" applyBorder="1" applyAlignment="1">
      <alignment horizontal="center" vertical="center"/>
    </xf>
    <xf numFmtId="188" fontId="2" fillId="0" borderId="12" xfId="0" applyNumberFormat="1" applyFont="1" applyBorder="1" applyAlignment="1">
      <alignment horizontal="center" vertical="center"/>
    </xf>
    <xf numFmtId="0" fontId="2" fillId="0" borderId="12" xfId="0" applyFont="1" applyBorder="1" applyAlignment="1">
      <alignment vertical="center"/>
    </xf>
    <xf numFmtId="0" fontId="7" fillId="0" borderId="12" xfId="0" applyFont="1" applyBorder="1" applyAlignment="1">
      <alignment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11" fillId="33" borderId="19" xfId="0" applyFont="1" applyFill="1" applyBorder="1" applyAlignment="1">
      <alignment horizontal="center" vertical="center"/>
    </xf>
    <xf numFmtId="0" fontId="11" fillId="33" borderId="21" xfId="0" applyFont="1" applyFill="1" applyBorder="1" applyAlignment="1">
      <alignment horizontal="center" vertical="center"/>
    </xf>
    <xf numFmtId="184" fontId="2" fillId="0" borderId="22" xfId="0" applyNumberFormat="1" applyFont="1" applyFill="1" applyBorder="1" applyAlignment="1">
      <alignment horizontal="center" vertical="center"/>
    </xf>
    <xf numFmtId="0" fontId="2" fillId="0" borderId="16" xfId="0" applyFont="1" applyBorder="1" applyAlignment="1">
      <alignment horizontal="center" vertical="center"/>
    </xf>
    <xf numFmtId="0" fontId="3" fillId="0" borderId="0" xfId="0" applyFont="1" applyBorder="1" applyAlignment="1">
      <alignment vertical="center" wrapText="1"/>
    </xf>
    <xf numFmtId="184" fontId="2" fillId="0" borderId="20" xfId="0" applyNumberFormat="1"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5" xfId="0" applyFont="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0" fontId="11" fillId="33" borderId="18" xfId="0" applyFont="1" applyFill="1" applyBorder="1" applyAlignment="1">
      <alignment horizontal="center" vertical="center"/>
    </xf>
    <xf numFmtId="184" fontId="2" fillId="0" borderId="21" xfId="0" applyNumberFormat="1" applyFont="1" applyBorder="1" applyAlignment="1">
      <alignment horizontal="center" vertical="center" wrapText="1"/>
    </xf>
    <xf numFmtId="0" fontId="11" fillId="33" borderId="19"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2" fillId="0" borderId="27" xfId="0" applyFont="1" applyBorder="1" applyAlignment="1">
      <alignment horizontal="center" vertical="center"/>
    </xf>
    <xf numFmtId="184" fontId="11" fillId="33" borderId="19" xfId="0" applyNumberFormat="1" applyFont="1" applyFill="1" applyBorder="1" applyAlignment="1">
      <alignment horizontal="center" vertical="center" wrapText="1"/>
    </xf>
    <xf numFmtId="184" fontId="11" fillId="33" borderId="21" xfId="0" applyNumberFormat="1" applyFont="1" applyFill="1" applyBorder="1" applyAlignment="1">
      <alignment horizontal="center" vertical="center" wrapText="1"/>
    </xf>
    <xf numFmtId="184" fontId="11" fillId="33" borderId="18" xfId="0" applyNumberFormat="1" applyFont="1" applyFill="1" applyBorder="1" applyAlignment="1">
      <alignment horizontal="center" vertical="center" wrapText="1"/>
    </xf>
    <xf numFmtId="0" fontId="3" fillId="0" borderId="12" xfId="0" applyFont="1" applyBorder="1" applyAlignment="1">
      <alignment horizontal="center" vertical="center"/>
    </xf>
    <xf numFmtId="0" fontId="7" fillId="0" borderId="12" xfId="0" applyFont="1" applyBorder="1" applyAlignment="1">
      <alignment vertical="center" wrapText="1"/>
    </xf>
    <xf numFmtId="0" fontId="2" fillId="0" borderId="12"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57"/>
  <sheetViews>
    <sheetView tabSelected="1" view="pageBreakPreview" zoomScaleNormal="50" zoomScaleSheetLayoutView="100" zoomScalePageLayoutView="0" workbookViewId="0" topLeftCell="A1">
      <selection activeCell="D46" sqref="D46:E46"/>
    </sheetView>
  </sheetViews>
  <sheetFormatPr defaultColWidth="9.00390625" defaultRowHeight="13.5"/>
  <cols>
    <col min="1" max="1" width="5.625" style="1" customWidth="1"/>
    <col min="2" max="2" width="16.25390625" style="1" customWidth="1"/>
    <col min="3" max="8" width="3.625" style="1" customWidth="1"/>
    <col min="9" max="9" width="3.625" style="10" customWidth="1"/>
    <col min="10" max="28" width="3.625" style="1" customWidth="1"/>
    <col min="29" max="29" width="5.625" style="1" customWidth="1"/>
    <col min="30" max="37" width="3.625" style="1" customWidth="1"/>
    <col min="38" max="16384" width="9.00390625" style="1" customWidth="1"/>
  </cols>
  <sheetData>
    <row r="1" spans="2:9" ht="36" customHeight="1">
      <c r="B1" s="10"/>
      <c r="I1" s="1"/>
    </row>
    <row r="2" spans="2:9" ht="15" customHeight="1">
      <c r="B2" s="7" t="s">
        <v>65</v>
      </c>
      <c r="I2" s="1"/>
    </row>
    <row r="3" spans="2:20" ht="15" customHeight="1">
      <c r="B3" s="72" t="s">
        <v>3</v>
      </c>
      <c r="C3" s="72"/>
      <c r="D3" s="72"/>
      <c r="E3" s="72"/>
      <c r="F3" s="72"/>
      <c r="G3" s="72"/>
      <c r="H3" s="72"/>
      <c r="I3" s="72"/>
      <c r="J3" s="72"/>
      <c r="K3" s="72"/>
      <c r="L3" s="72"/>
      <c r="M3" s="72"/>
      <c r="N3" s="72"/>
      <c r="O3" s="72"/>
      <c r="P3" s="72"/>
      <c r="Q3" s="72"/>
      <c r="R3" s="72"/>
      <c r="S3" s="72"/>
      <c r="T3" s="72"/>
    </row>
    <row r="4" spans="1:20" ht="15" customHeight="1">
      <c r="A4" s="5"/>
      <c r="B4" s="72"/>
      <c r="C4" s="72"/>
      <c r="D4" s="72"/>
      <c r="E4" s="72"/>
      <c r="F4" s="72"/>
      <c r="G4" s="72"/>
      <c r="H4" s="72"/>
      <c r="I4" s="72"/>
      <c r="J4" s="72"/>
      <c r="K4" s="72"/>
      <c r="L4" s="72"/>
      <c r="M4" s="72"/>
      <c r="N4" s="72"/>
      <c r="O4" s="72"/>
      <c r="P4" s="72"/>
      <c r="Q4" s="72"/>
      <c r="R4" s="72"/>
      <c r="S4" s="72"/>
      <c r="T4" s="72"/>
    </row>
    <row r="5" spans="1:17" ht="15" customHeight="1">
      <c r="A5" s="5"/>
      <c r="B5" s="10"/>
      <c r="I5" s="1"/>
      <c r="K5" s="20"/>
      <c r="L5" s="20"/>
      <c r="M5" s="38"/>
      <c r="N5" s="38"/>
      <c r="O5" s="38"/>
      <c r="P5" s="38"/>
      <c r="Q5" s="2"/>
    </row>
    <row r="6" spans="1:17" ht="15" customHeight="1">
      <c r="A6" s="5"/>
      <c r="B6" s="20" t="s">
        <v>4</v>
      </c>
      <c r="C6" s="20"/>
      <c r="D6" s="20"/>
      <c r="E6" s="20"/>
      <c r="F6" s="20"/>
      <c r="G6" s="20"/>
      <c r="H6" s="20"/>
      <c r="I6" s="20"/>
      <c r="J6" s="20"/>
      <c r="M6" s="20"/>
      <c r="N6" s="20"/>
      <c r="O6" s="20"/>
      <c r="P6" s="20"/>
      <c r="Q6" s="20"/>
    </row>
    <row r="7" spans="1:22" ht="15" customHeight="1">
      <c r="A7" s="5"/>
      <c r="B7" s="12" t="s">
        <v>18</v>
      </c>
      <c r="C7" s="51" t="s">
        <v>5</v>
      </c>
      <c r="D7" s="51"/>
      <c r="E7" s="51"/>
      <c r="F7" s="51"/>
      <c r="G7" s="20" t="s">
        <v>58</v>
      </c>
      <c r="H7" s="20"/>
      <c r="I7" s="20"/>
      <c r="K7" s="1" t="s">
        <v>131</v>
      </c>
      <c r="M7" s="20"/>
      <c r="N7" s="20"/>
      <c r="O7" s="20"/>
      <c r="P7" s="20"/>
      <c r="Q7" s="2"/>
      <c r="R7" s="20"/>
      <c r="S7" s="20"/>
      <c r="T7" s="20"/>
      <c r="U7" s="20"/>
      <c r="V7" s="29"/>
    </row>
    <row r="8" spans="1:22" ht="15" customHeight="1">
      <c r="A8" s="9"/>
      <c r="B8" s="12" t="s">
        <v>6</v>
      </c>
      <c r="C8" s="73">
        <f>C16</f>
        <v>4345236</v>
      </c>
      <c r="D8" s="73"/>
      <c r="E8" s="73"/>
      <c r="F8" s="73"/>
      <c r="G8" s="20" t="s">
        <v>46</v>
      </c>
      <c r="H8" s="44">
        <v>0.8</v>
      </c>
      <c r="I8" s="45"/>
      <c r="J8" s="12" t="s">
        <v>47</v>
      </c>
      <c r="K8" s="20" t="s">
        <v>59</v>
      </c>
      <c r="L8" s="46">
        <f>(C8*H8)*D46</f>
        <v>104285.664</v>
      </c>
      <c r="M8" s="46"/>
      <c r="N8" s="2" t="s">
        <v>60</v>
      </c>
      <c r="O8" s="20" t="s">
        <v>61</v>
      </c>
      <c r="P8" s="46">
        <f>(C8*H8)*D48</f>
        <v>0</v>
      </c>
      <c r="Q8" s="46"/>
      <c r="R8" s="2" t="s">
        <v>60</v>
      </c>
      <c r="S8" s="20" t="s">
        <v>62</v>
      </c>
      <c r="T8" s="46">
        <f>(C8*H8)*D50</f>
        <v>0</v>
      </c>
      <c r="U8" s="46"/>
      <c r="V8" s="2" t="s">
        <v>41</v>
      </c>
    </row>
    <row r="9" spans="1:22" ht="15" customHeight="1" thickBot="1">
      <c r="A9" s="6"/>
      <c r="B9" s="12" t="s">
        <v>6</v>
      </c>
      <c r="C9" s="70">
        <f>(C8*H8)+L8+P8+T8</f>
        <v>3580474.464</v>
      </c>
      <c r="D9" s="70"/>
      <c r="E9" s="70"/>
      <c r="F9" s="70"/>
      <c r="I9" s="1"/>
      <c r="V9" s="29"/>
    </row>
    <row r="10" spans="1:22" ht="15" customHeight="1" thickTop="1">
      <c r="A10" s="5"/>
      <c r="B10" s="10"/>
      <c r="I10" s="1"/>
      <c r="V10" s="29"/>
    </row>
    <row r="11" spans="1:22" ht="15" customHeight="1" thickBot="1">
      <c r="A11" s="5"/>
      <c r="B11" s="20" t="s">
        <v>117</v>
      </c>
      <c r="C11" s="39">
        <v>10</v>
      </c>
      <c r="D11" s="4" t="s">
        <v>118</v>
      </c>
      <c r="E11" s="4"/>
      <c r="F11" s="4"/>
      <c r="G11" s="4"/>
      <c r="H11" s="20"/>
      <c r="I11" s="50">
        <f>C9*(1+C11*0.01)</f>
        <v>3938521.9104000004</v>
      </c>
      <c r="J11" s="50"/>
      <c r="K11" s="50"/>
      <c r="L11" s="50"/>
      <c r="M11" s="40" t="s">
        <v>119</v>
      </c>
      <c r="N11" s="41"/>
      <c r="O11" s="41"/>
      <c r="P11" s="41"/>
      <c r="Q11" s="41"/>
      <c r="R11" s="41"/>
      <c r="S11" s="41"/>
      <c r="T11" s="41"/>
      <c r="V11" s="29"/>
    </row>
    <row r="12" spans="1:22" ht="15" customHeight="1" thickTop="1">
      <c r="A12" s="5"/>
      <c r="B12" s="10"/>
      <c r="I12" s="1"/>
      <c r="V12" s="29"/>
    </row>
    <row r="13" spans="1:22" ht="15" customHeight="1">
      <c r="A13" s="5"/>
      <c r="B13" s="20" t="s">
        <v>10</v>
      </c>
      <c r="I13" s="1"/>
      <c r="V13" s="29"/>
    </row>
    <row r="14" spans="1:22" ht="15" customHeight="1">
      <c r="A14" s="5"/>
      <c r="B14" s="12" t="s">
        <v>11</v>
      </c>
      <c r="C14" s="1" t="s">
        <v>9</v>
      </c>
      <c r="G14" s="2" t="s">
        <v>7</v>
      </c>
      <c r="H14" s="20" t="s">
        <v>12</v>
      </c>
      <c r="I14" s="26"/>
      <c r="L14" s="27" t="s">
        <v>8</v>
      </c>
      <c r="M14" s="20" t="s">
        <v>13</v>
      </c>
      <c r="N14" s="26"/>
      <c r="O14" s="26"/>
      <c r="P14" s="20"/>
      <c r="Q14" s="21"/>
      <c r="V14" s="29"/>
    </row>
    <row r="15" spans="1:22" ht="15" customHeight="1">
      <c r="A15" s="5"/>
      <c r="B15" s="12" t="s">
        <v>14</v>
      </c>
      <c r="C15" s="68">
        <v>129</v>
      </c>
      <c r="D15" s="69"/>
      <c r="E15" s="69"/>
      <c r="F15" s="81"/>
      <c r="G15" s="2" t="s">
        <v>7</v>
      </c>
      <c r="H15" s="83">
        <v>0</v>
      </c>
      <c r="I15" s="84"/>
      <c r="J15" s="84"/>
      <c r="K15" s="85"/>
      <c r="L15" s="27" t="s">
        <v>8</v>
      </c>
      <c r="M15" s="87">
        <v>33684</v>
      </c>
      <c r="N15" s="88"/>
      <c r="O15" s="88"/>
      <c r="P15" s="89"/>
      <c r="V15" s="29"/>
    </row>
    <row r="16" spans="1:22" ht="15" customHeight="1">
      <c r="A16" s="5"/>
      <c r="B16" s="12" t="s">
        <v>14</v>
      </c>
      <c r="C16" s="82">
        <f>(C15+H15)*M15</f>
        <v>4345236</v>
      </c>
      <c r="D16" s="82"/>
      <c r="E16" s="82"/>
      <c r="F16" s="82"/>
      <c r="G16" s="20" t="s">
        <v>16</v>
      </c>
      <c r="H16" s="26"/>
      <c r="I16" s="26"/>
      <c r="J16" s="26"/>
      <c r="K16" s="26"/>
      <c r="L16" s="26"/>
      <c r="M16" s="26"/>
      <c r="N16" s="20"/>
      <c r="O16" s="20"/>
      <c r="P16" s="20"/>
      <c r="Q16" s="20"/>
      <c r="V16" s="29"/>
    </row>
    <row r="17" spans="1:22" ht="15" customHeight="1">
      <c r="A17" s="5"/>
      <c r="B17" s="10"/>
      <c r="I17" s="1"/>
      <c r="Q17" s="20"/>
      <c r="V17" s="29"/>
    </row>
    <row r="18" spans="1:22" ht="15" customHeight="1">
      <c r="A18" s="5"/>
      <c r="B18" s="10" t="s">
        <v>15</v>
      </c>
      <c r="I18" s="1"/>
      <c r="Q18" s="27"/>
      <c r="V18" s="29"/>
    </row>
    <row r="19" spans="1:22" ht="15" customHeight="1">
      <c r="A19" s="5"/>
      <c r="B19" s="20" t="s">
        <v>129</v>
      </c>
      <c r="C19" s="10"/>
      <c r="D19" s="10"/>
      <c r="E19" s="2"/>
      <c r="F19" s="2"/>
      <c r="G19" s="26"/>
      <c r="H19" s="26"/>
      <c r="I19" s="26"/>
      <c r="J19" s="26"/>
      <c r="K19" s="26"/>
      <c r="L19" s="26"/>
      <c r="M19" s="20"/>
      <c r="N19" s="20"/>
      <c r="O19" s="20"/>
      <c r="P19" s="20"/>
      <c r="Q19" s="20"/>
      <c r="V19" s="29"/>
    </row>
    <row r="20" spans="1:22" ht="15" customHeight="1">
      <c r="A20" s="5"/>
      <c r="B20" s="20"/>
      <c r="C20" s="26"/>
      <c r="D20" s="26"/>
      <c r="E20" s="26"/>
      <c r="F20" s="26"/>
      <c r="G20" s="26"/>
      <c r="H20" s="26"/>
      <c r="I20" s="26"/>
      <c r="J20" s="26"/>
      <c r="K20" s="26"/>
      <c r="L20" s="26"/>
      <c r="M20" s="26"/>
      <c r="N20" s="26"/>
      <c r="O20" s="26"/>
      <c r="P20" s="26"/>
      <c r="Q20" s="26"/>
      <c r="R20" s="26"/>
      <c r="V20" s="29"/>
    </row>
    <row r="21" spans="1:22" ht="15" customHeight="1">
      <c r="A21" s="5"/>
      <c r="B21" s="10" t="s">
        <v>133</v>
      </c>
      <c r="I21" s="1"/>
      <c r="N21" s="11" t="s">
        <v>35</v>
      </c>
      <c r="P21" s="10" t="s">
        <v>30</v>
      </c>
      <c r="Q21" s="20"/>
      <c r="R21" s="20"/>
      <c r="S21" s="20"/>
      <c r="T21" s="20"/>
      <c r="V21" s="29"/>
    </row>
    <row r="22" spans="1:22" ht="15" customHeight="1">
      <c r="A22" s="5"/>
      <c r="B22" s="65" t="s">
        <v>17</v>
      </c>
      <c r="C22" s="66"/>
      <c r="D22" s="67"/>
      <c r="E22" s="65" t="s">
        <v>39</v>
      </c>
      <c r="F22" s="67"/>
      <c r="G22" s="65" t="s">
        <v>21</v>
      </c>
      <c r="H22" s="67"/>
      <c r="I22" s="65" t="s">
        <v>22</v>
      </c>
      <c r="J22" s="67"/>
      <c r="K22" s="65" t="s">
        <v>27</v>
      </c>
      <c r="L22" s="67"/>
      <c r="M22" s="65" t="s">
        <v>23</v>
      </c>
      <c r="N22" s="67"/>
      <c r="P22" s="65" t="s">
        <v>31</v>
      </c>
      <c r="Q22" s="66"/>
      <c r="R22" s="67"/>
      <c r="S22" s="65" t="s">
        <v>33</v>
      </c>
      <c r="T22" s="66"/>
      <c r="U22" s="67"/>
      <c r="V22" s="29"/>
    </row>
    <row r="23" spans="1:22" ht="15" customHeight="1">
      <c r="A23" s="5"/>
      <c r="B23" s="24" t="s">
        <v>19</v>
      </c>
      <c r="C23" s="65" t="s">
        <v>24</v>
      </c>
      <c r="D23" s="67"/>
      <c r="E23" s="65">
        <v>210</v>
      </c>
      <c r="F23" s="67"/>
      <c r="G23" s="65">
        <v>350</v>
      </c>
      <c r="H23" s="67"/>
      <c r="I23" s="65">
        <v>490</v>
      </c>
      <c r="J23" s="67"/>
      <c r="K23" s="65">
        <v>610</v>
      </c>
      <c r="L23" s="67"/>
      <c r="M23" s="65">
        <v>850</v>
      </c>
      <c r="N23" s="67"/>
      <c r="P23" s="68">
        <v>146.57</v>
      </c>
      <c r="Q23" s="69"/>
      <c r="R23" s="32" t="s">
        <v>32</v>
      </c>
      <c r="S23" s="68">
        <v>46.57</v>
      </c>
      <c r="T23" s="69"/>
      <c r="U23" s="32" t="s">
        <v>34</v>
      </c>
      <c r="V23" s="29"/>
    </row>
    <row r="24" spans="1:22" ht="15" customHeight="1">
      <c r="A24" s="5"/>
      <c r="B24" s="31"/>
      <c r="C24" s="65" t="s">
        <v>25</v>
      </c>
      <c r="D24" s="67"/>
      <c r="E24" s="65">
        <v>65</v>
      </c>
      <c r="F24" s="67"/>
      <c r="G24" s="65">
        <v>81</v>
      </c>
      <c r="H24" s="67"/>
      <c r="I24" s="65">
        <v>97</v>
      </c>
      <c r="J24" s="67"/>
      <c r="K24" s="65">
        <v>110</v>
      </c>
      <c r="L24" s="67"/>
      <c r="M24" s="65">
        <v>130</v>
      </c>
      <c r="N24" s="67"/>
      <c r="V24" s="29"/>
    </row>
    <row r="25" spans="1:22" ht="15" customHeight="1">
      <c r="A25" s="5"/>
      <c r="B25" s="31"/>
      <c r="C25" s="65" t="s">
        <v>26</v>
      </c>
      <c r="D25" s="67"/>
      <c r="E25" s="65">
        <v>90</v>
      </c>
      <c r="F25" s="67"/>
      <c r="G25" s="65">
        <v>110</v>
      </c>
      <c r="H25" s="67"/>
      <c r="I25" s="65">
        <v>130</v>
      </c>
      <c r="J25" s="67"/>
      <c r="K25" s="65">
        <v>140</v>
      </c>
      <c r="L25" s="67"/>
      <c r="M25" s="65">
        <v>150</v>
      </c>
      <c r="N25" s="67"/>
      <c r="O25" s="20"/>
      <c r="P25" s="20"/>
      <c r="Q25" s="20"/>
      <c r="R25" s="20"/>
      <c r="S25" s="10"/>
      <c r="T25" s="10"/>
      <c r="V25" s="29"/>
    </row>
    <row r="26" spans="1:22" ht="15" customHeight="1">
      <c r="A26" s="9"/>
      <c r="B26" s="25"/>
      <c r="C26" s="65" t="s">
        <v>29</v>
      </c>
      <c r="D26" s="67"/>
      <c r="E26" s="65">
        <f>SUM(E23:F25)</f>
        <v>365</v>
      </c>
      <c r="F26" s="67"/>
      <c r="G26" s="65">
        <f>SUM(G23:H25)</f>
        <v>541</v>
      </c>
      <c r="H26" s="67"/>
      <c r="I26" s="65">
        <f>SUM(I23:J25)</f>
        <v>717</v>
      </c>
      <c r="J26" s="67"/>
      <c r="K26" s="65">
        <f>SUM(K23:L25)</f>
        <v>860</v>
      </c>
      <c r="L26" s="67"/>
      <c r="M26" s="65">
        <f>SUM(M23:N25)</f>
        <v>1130</v>
      </c>
      <c r="N26" s="67"/>
      <c r="Q26" s="20"/>
      <c r="V26" s="29"/>
    </row>
    <row r="27" spans="1:22" ht="15" customHeight="1">
      <c r="A27" s="5"/>
      <c r="B27" s="78" t="s">
        <v>20</v>
      </c>
      <c r="C27" s="48" t="s">
        <v>24</v>
      </c>
      <c r="D27" s="48"/>
      <c r="E27" s="48">
        <v>120</v>
      </c>
      <c r="F27" s="48"/>
      <c r="G27" s="48">
        <v>180</v>
      </c>
      <c r="H27" s="48"/>
      <c r="I27" s="65">
        <v>240</v>
      </c>
      <c r="J27" s="67"/>
      <c r="K27" s="65">
        <v>290</v>
      </c>
      <c r="L27" s="67"/>
      <c r="M27" s="65">
        <v>390</v>
      </c>
      <c r="N27" s="67"/>
      <c r="Q27" s="20"/>
      <c r="V27" s="29"/>
    </row>
    <row r="28" spans="1:22" ht="15" customHeight="1">
      <c r="A28" s="5"/>
      <c r="B28" s="79"/>
      <c r="C28" s="48" t="s">
        <v>25</v>
      </c>
      <c r="D28" s="48"/>
      <c r="E28" s="48">
        <v>12</v>
      </c>
      <c r="F28" s="48"/>
      <c r="G28" s="48">
        <v>30</v>
      </c>
      <c r="H28" s="48"/>
      <c r="I28" s="65">
        <v>48</v>
      </c>
      <c r="J28" s="67"/>
      <c r="K28" s="65">
        <v>66</v>
      </c>
      <c r="L28" s="67"/>
      <c r="M28" s="65">
        <v>100</v>
      </c>
      <c r="N28" s="67"/>
      <c r="Q28" s="20"/>
      <c r="V28" s="29"/>
    </row>
    <row r="29" spans="1:22" ht="15" customHeight="1" thickBot="1">
      <c r="A29" s="5"/>
      <c r="B29" s="79"/>
      <c r="C29" s="86" t="s">
        <v>26</v>
      </c>
      <c r="D29" s="86"/>
      <c r="E29" s="86">
        <v>49</v>
      </c>
      <c r="F29" s="86"/>
      <c r="G29" s="86">
        <v>38</v>
      </c>
      <c r="H29" s="86"/>
      <c r="I29" s="74">
        <v>49</v>
      </c>
      <c r="J29" s="75"/>
      <c r="K29" s="74">
        <v>59</v>
      </c>
      <c r="L29" s="75"/>
      <c r="M29" s="74">
        <v>77</v>
      </c>
      <c r="N29" s="75"/>
      <c r="O29" s="20"/>
      <c r="P29" s="20"/>
      <c r="Q29" s="20"/>
      <c r="V29" s="29"/>
    </row>
    <row r="30" spans="1:22" ht="15" customHeight="1" thickTop="1">
      <c r="A30" s="5"/>
      <c r="B30" s="80"/>
      <c r="C30" s="71" t="s">
        <v>28</v>
      </c>
      <c r="D30" s="71"/>
      <c r="E30" s="71">
        <f>SUM(E26:F29)</f>
        <v>546</v>
      </c>
      <c r="F30" s="71"/>
      <c r="G30" s="71">
        <f>SUM(G26:H29)</f>
        <v>789</v>
      </c>
      <c r="H30" s="71"/>
      <c r="I30" s="76">
        <f>SUM(I26:J29)</f>
        <v>1054</v>
      </c>
      <c r="J30" s="77"/>
      <c r="K30" s="76">
        <f>SUM(K26:L29)</f>
        <v>1275</v>
      </c>
      <c r="L30" s="77"/>
      <c r="M30" s="76">
        <f>SUM(M26:N29)</f>
        <v>1697</v>
      </c>
      <c r="N30" s="77"/>
      <c r="O30" s="20"/>
      <c r="P30" s="20"/>
      <c r="Q30" s="20"/>
      <c r="V30" s="29"/>
    </row>
    <row r="31" spans="1:22" ht="15" customHeight="1">
      <c r="A31" s="5"/>
      <c r="B31" s="63" t="s">
        <v>37</v>
      </c>
      <c r="C31" s="63"/>
      <c r="D31" s="63"/>
      <c r="E31" s="53">
        <f>(G30-E30)/50</f>
        <v>4.86</v>
      </c>
      <c r="F31" s="53"/>
      <c r="G31" s="53">
        <f>(I30-G30)/50</f>
        <v>5.3</v>
      </c>
      <c r="H31" s="53"/>
      <c r="I31" s="56">
        <f>(K30-I30)/50</f>
        <v>4.42</v>
      </c>
      <c r="J31" s="57"/>
      <c r="K31" s="56">
        <f>(M30-K30)/100</f>
        <v>4.22</v>
      </c>
      <c r="L31" s="57"/>
      <c r="M31" s="56">
        <v>4</v>
      </c>
      <c r="N31" s="57"/>
      <c r="O31" s="20"/>
      <c r="P31" s="20"/>
      <c r="Q31" s="20"/>
      <c r="V31" s="29"/>
    </row>
    <row r="32" spans="1:22" ht="15" customHeight="1">
      <c r="A32" s="5"/>
      <c r="B32" s="63" t="s">
        <v>36</v>
      </c>
      <c r="C32" s="63"/>
      <c r="D32" s="63"/>
      <c r="E32" s="54">
        <f>(E31*S23)+E30</f>
        <v>772.3302</v>
      </c>
      <c r="F32" s="54"/>
      <c r="G32" s="54">
        <f>(G31*S23)+G30</f>
        <v>1035.821</v>
      </c>
      <c r="H32" s="54"/>
      <c r="I32" s="58">
        <f>(I31*S23)+I30</f>
        <v>1259.8394</v>
      </c>
      <c r="J32" s="59"/>
      <c r="K32" s="58">
        <f>(K31*S23)+K30</f>
        <v>1471.5254</v>
      </c>
      <c r="L32" s="59"/>
      <c r="M32" s="58">
        <f>(M31*S23)+M30</f>
        <v>1883.28</v>
      </c>
      <c r="N32" s="59"/>
      <c r="O32" s="20"/>
      <c r="P32" s="20"/>
      <c r="Q32" s="20"/>
      <c r="V32" s="29"/>
    </row>
    <row r="33" spans="1:22" ht="15" customHeight="1">
      <c r="A33" s="5"/>
      <c r="B33" s="63" t="s">
        <v>38</v>
      </c>
      <c r="C33" s="63"/>
      <c r="D33" s="63"/>
      <c r="E33" s="55">
        <f>E32/8</f>
        <v>96.541275</v>
      </c>
      <c r="F33" s="55"/>
      <c r="G33" s="55">
        <f>G32/8</f>
        <v>129.477625</v>
      </c>
      <c r="H33" s="55"/>
      <c r="I33" s="60">
        <f>I32/8</f>
        <v>157.479925</v>
      </c>
      <c r="J33" s="61"/>
      <c r="K33" s="60">
        <f>K32/8</f>
        <v>183.940675</v>
      </c>
      <c r="L33" s="61"/>
      <c r="M33" s="60">
        <f>M32/8</f>
        <v>235.41</v>
      </c>
      <c r="N33" s="61"/>
      <c r="V33" s="29"/>
    </row>
    <row r="34" spans="1:22" ht="15" customHeight="1">
      <c r="A34" s="5"/>
      <c r="B34" s="10" t="s">
        <v>40</v>
      </c>
      <c r="C34" s="4"/>
      <c r="D34" s="4"/>
      <c r="E34" s="4"/>
      <c r="F34" s="4"/>
      <c r="G34" s="4"/>
      <c r="H34" s="4"/>
      <c r="I34" s="4"/>
      <c r="J34" s="4"/>
      <c r="K34" s="4"/>
      <c r="L34" s="4"/>
      <c r="M34" s="22"/>
      <c r="N34" s="20"/>
      <c r="V34" s="29"/>
    </row>
    <row r="35" spans="1:22" ht="15" customHeight="1">
      <c r="A35" s="5"/>
      <c r="B35" s="10"/>
      <c r="I35" s="1"/>
      <c r="M35" s="22"/>
      <c r="N35" s="20"/>
      <c r="V35" s="29"/>
    </row>
    <row r="36" spans="1:22" ht="15" customHeight="1">
      <c r="A36" s="5"/>
      <c r="B36" s="10" t="s">
        <v>132</v>
      </c>
      <c r="I36" s="1"/>
      <c r="M36" s="22"/>
      <c r="N36" s="20"/>
      <c r="O36" s="20"/>
      <c r="P36" s="20"/>
      <c r="Q36" s="20"/>
      <c r="V36" s="29"/>
    </row>
    <row r="37" spans="1:22" ht="15" customHeight="1">
      <c r="A37" s="5"/>
      <c r="B37" s="23" t="s">
        <v>123</v>
      </c>
      <c r="C37" s="48" t="s">
        <v>43</v>
      </c>
      <c r="D37" s="48"/>
      <c r="E37" s="48" t="s">
        <v>42</v>
      </c>
      <c r="F37" s="48"/>
      <c r="G37" s="48" t="s">
        <v>44</v>
      </c>
      <c r="H37" s="48"/>
      <c r="I37" s="48"/>
      <c r="J37" s="63" t="s">
        <v>45</v>
      </c>
      <c r="K37" s="63"/>
      <c r="L37" s="63"/>
      <c r="M37" s="63"/>
      <c r="N37" s="63"/>
      <c r="O37" s="63"/>
      <c r="P37" s="63"/>
      <c r="Q37" s="63"/>
      <c r="R37" s="63"/>
      <c r="S37" s="63"/>
      <c r="T37" s="63"/>
      <c r="U37" s="63"/>
      <c r="V37" s="29"/>
    </row>
    <row r="38" spans="1:22" ht="15" customHeight="1">
      <c r="A38" s="5"/>
      <c r="B38" s="28" t="s">
        <v>122</v>
      </c>
      <c r="C38" s="47">
        <v>51200</v>
      </c>
      <c r="D38" s="47"/>
      <c r="E38" s="49">
        <v>1.52</v>
      </c>
      <c r="F38" s="49"/>
      <c r="G38" s="62">
        <f>C38/E38</f>
        <v>33684.21052631579</v>
      </c>
      <c r="H38" s="62"/>
      <c r="I38" s="62"/>
      <c r="J38" s="64" t="s">
        <v>127</v>
      </c>
      <c r="K38" s="64"/>
      <c r="L38" s="64"/>
      <c r="M38" s="64"/>
      <c r="N38" s="64"/>
      <c r="O38" s="64"/>
      <c r="P38" s="64"/>
      <c r="Q38" s="64"/>
      <c r="R38" s="64"/>
      <c r="S38" s="64"/>
      <c r="T38" s="64"/>
      <c r="U38" s="64"/>
      <c r="V38" s="29"/>
    </row>
    <row r="39" spans="1:22" ht="15" customHeight="1">
      <c r="A39" s="5"/>
      <c r="B39" s="28" t="s">
        <v>124</v>
      </c>
      <c r="C39" s="47">
        <v>40600</v>
      </c>
      <c r="D39" s="47"/>
      <c r="E39" s="49">
        <v>1.24</v>
      </c>
      <c r="F39" s="49"/>
      <c r="G39" s="62">
        <f>C39/E39</f>
        <v>32741.93548387097</v>
      </c>
      <c r="H39" s="62"/>
      <c r="I39" s="62"/>
      <c r="J39" s="64" t="s">
        <v>126</v>
      </c>
      <c r="K39" s="64"/>
      <c r="L39" s="64"/>
      <c r="M39" s="64"/>
      <c r="N39" s="64"/>
      <c r="O39" s="64"/>
      <c r="P39" s="64"/>
      <c r="Q39" s="64"/>
      <c r="R39" s="64"/>
      <c r="S39" s="64"/>
      <c r="T39" s="64"/>
      <c r="U39" s="64"/>
      <c r="V39" s="29"/>
    </row>
    <row r="40" spans="1:22" ht="15" customHeight="1">
      <c r="A40" s="5"/>
      <c r="B40" s="28" t="s">
        <v>125</v>
      </c>
      <c r="C40" s="47">
        <v>32800</v>
      </c>
      <c r="D40" s="47"/>
      <c r="E40" s="49">
        <v>1</v>
      </c>
      <c r="F40" s="49"/>
      <c r="G40" s="62">
        <f>C40/E40</f>
        <v>32800</v>
      </c>
      <c r="H40" s="62"/>
      <c r="I40" s="62"/>
      <c r="J40" s="64" t="s">
        <v>128</v>
      </c>
      <c r="K40" s="64"/>
      <c r="L40" s="64"/>
      <c r="M40" s="64"/>
      <c r="N40" s="64"/>
      <c r="O40" s="64"/>
      <c r="P40" s="64"/>
      <c r="Q40" s="64"/>
      <c r="R40" s="64"/>
      <c r="S40" s="64"/>
      <c r="T40" s="64"/>
      <c r="U40" s="64"/>
      <c r="V40" s="29"/>
    </row>
    <row r="41" spans="1:22" ht="15" customHeight="1">
      <c r="A41" s="5"/>
      <c r="B41" s="10"/>
      <c r="I41" s="1"/>
      <c r="M41" s="22"/>
      <c r="N41" s="20"/>
      <c r="O41" s="20"/>
      <c r="P41" s="20"/>
      <c r="Q41" s="20"/>
      <c r="V41" s="29"/>
    </row>
    <row r="42" spans="1:22" ht="15" customHeight="1">
      <c r="A42" s="5"/>
      <c r="B42" s="10" t="s">
        <v>48</v>
      </c>
      <c r="C42" s="51" t="s">
        <v>51</v>
      </c>
      <c r="D42" s="51"/>
      <c r="E42" s="3">
        <v>100</v>
      </c>
      <c r="F42" s="3" t="s">
        <v>56</v>
      </c>
      <c r="G42" s="33" t="s">
        <v>114</v>
      </c>
      <c r="H42" s="22"/>
      <c r="I42" s="22"/>
      <c r="J42" s="22"/>
      <c r="K42" s="22"/>
      <c r="L42" s="22"/>
      <c r="M42" s="22"/>
      <c r="N42" s="20"/>
      <c r="O42" s="20"/>
      <c r="P42" s="20"/>
      <c r="Q42" s="20"/>
      <c r="V42" s="29"/>
    </row>
    <row r="43" spans="2:22" ht="15" customHeight="1">
      <c r="B43" s="10"/>
      <c r="C43" s="51" t="s">
        <v>52</v>
      </c>
      <c r="D43" s="51"/>
      <c r="E43" s="3">
        <v>80</v>
      </c>
      <c r="F43" s="3" t="s">
        <v>56</v>
      </c>
      <c r="G43" s="33" t="s">
        <v>115</v>
      </c>
      <c r="H43" s="22"/>
      <c r="I43" s="22"/>
      <c r="J43" s="22"/>
      <c r="K43" s="22"/>
      <c r="L43" s="22"/>
      <c r="M43" s="22"/>
      <c r="N43" s="20"/>
      <c r="O43" s="20"/>
      <c r="P43" s="20"/>
      <c r="Q43" s="20"/>
      <c r="V43" s="29"/>
    </row>
    <row r="44" spans="2:22" ht="15" customHeight="1">
      <c r="B44" s="10"/>
      <c r="C44" s="51" t="s">
        <v>53</v>
      </c>
      <c r="D44" s="51"/>
      <c r="E44" s="3">
        <v>60</v>
      </c>
      <c r="F44" s="3" t="s">
        <v>56</v>
      </c>
      <c r="G44" s="33" t="s">
        <v>116</v>
      </c>
      <c r="H44" s="22"/>
      <c r="I44" s="22"/>
      <c r="J44" s="22"/>
      <c r="K44" s="22"/>
      <c r="L44" s="22"/>
      <c r="M44" s="22"/>
      <c r="V44" s="29"/>
    </row>
    <row r="45" spans="2:22" ht="15" customHeight="1">
      <c r="B45" s="10"/>
      <c r="I45" s="1"/>
      <c r="V45" s="29"/>
    </row>
    <row r="46" spans="2:22" ht="15" customHeight="1">
      <c r="B46" s="20" t="s">
        <v>130</v>
      </c>
      <c r="C46" s="34" t="s">
        <v>64</v>
      </c>
      <c r="D46" s="42">
        <v>0.03</v>
      </c>
      <c r="E46" s="43"/>
      <c r="F46" s="52" t="s">
        <v>63</v>
      </c>
      <c r="G46" s="52"/>
      <c r="H46" s="52"/>
      <c r="I46" s="52"/>
      <c r="J46" s="52"/>
      <c r="K46" s="52"/>
      <c r="L46" s="52"/>
      <c r="M46" s="52"/>
      <c r="N46" s="52"/>
      <c r="O46" s="52"/>
      <c r="P46" s="52"/>
      <c r="Q46" s="52"/>
      <c r="R46" s="52"/>
      <c r="S46" s="52"/>
      <c r="T46" s="52"/>
      <c r="U46" s="52"/>
      <c r="V46" s="29"/>
    </row>
    <row r="47" spans="2:22" ht="15" customHeight="1">
      <c r="B47" s="10"/>
      <c r="C47" s="36"/>
      <c r="D47" s="35"/>
      <c r="E47" s="37"/>
      <c r="F47" s="52"/>
      <c r="G47" s="52"/>
      <c r="H47" s="52"/>
      <c r="I47" s="52"/>
      <c r="J47" s="52"/>
      <c r="K47" s="52"/>
      <c r="L47" s="52"/>
      <c r="M47" s="52"/>
      <c r="N47" s="52"/>
      <c r="O47" s="52"/>
      <c r="P47" s="52"/>
      <c r="Q47" s="52"/>
      <c r="R47" s="52"/>
      <c r="S47" s="52"/>
      <c r="T47" s="52"/>
      <c r="U47" s="52"/>
      <c r="V47" s="29"/>
    </row>
    <row r="48" spans="2:22" ht="15" customHeight="1">
      <c r="B48" s="20" t="s">
        <v>54</v>
      </c>
      <c r="C48" s="34" t="s">
        <v>64</v>
      </c>
      <c r="D48" s="42">
        <v>0</v>
      </c>
      <c r="E48" s="43"/>
      <c r="F48" s="33" t="s">
        <v>57</v>
      </c>
      <c r="I48" s="1"/>
      <c r="V48" s="29"/>
    </row>
    <row r="49" spans="2:22" ht="15" customHeight="1">
      <c r="B49" s="10"/>
      <c r="C49" s="36"/>
      <c r="D49" s="35"/>
      <c r="I49" s="1"/>
      <c r="V49" s="29"/>
    </row>
    <row r="50" spans="2:22" ht="15" customHeight="1">
      <c r="B50" s="20" t="s">
        <v>49</v>
      </c>
      <c r="C50" s="34" t="s">
        <v>64</v>
      </c>
      <c r="D50" s="42">
        <v>0</v>
      </c>
      <c r="E50" s="43"/>
      <c r="F50" s="30" t="s">
        <v>55</v>
      </c>
      <c r="I50" s="1"/>
      <c r="V50" s="29"/>
    </row>
    <row r="51" spans="9:22" ht="15" customHeight="1">
      <c r="I51" s="1"/>
      <c r="V51" s="29"/>
    </row>
    <row r="52" spans="2:22" ht="15" customHeight="1">
      <c r="B52" s="10"/>
      <c r="C52" s="4"/>
      <c r="D52" s="4"/>
      <c r="I52" s="1"/>
      <c r="V52" s="29"/>
    </row>
    <row r="53" spans="2:22" ht="15" customHeight="1">
      <c r="B53" s="1" t="s">
        <v>50</v>
      </c>
      <c r="C53" s="4"/>
      <c r="D53" s="4"/>
      <c r="G53" s="4"/>
      <c r="H53" s="4"/>
      <c r="I53" s="4"/>
      <c r="J53" s="4"/>
      <c r="K53" s="4"/>
      <c r="L53" s="4"/>
      <c r="V53" s="29"/>
    </row>
    <row r="54" spans="2:22" ht="15" customHeight="1">
      <c r="B54" s="4" t="s">
        <v>91</v>
      </c>
      <c r="C54" s="4"/>
      <c r="D54" s="4"/>
      <c r="G54" s="4"/>
      <c r="H54" s="4"/>
      <c r="I54" s="4"/>
      <c r="J54" s="4"/>
      <c r="K54" s="4"/>
      <c r="L54" s="4"/>
      <c r="V54" s="29"/>
    </row>
    <row r="55" spans="2:12" ht="15" customHeight="1">
      <c r="B55" s="13"/>
      <c r="G55" s="4"/>
      <c r="H55" s="4"/>
      <c r="I55" s="4"/>
      <c r="J55" s="4"/>
      <c r="K55" s="4"/>
      <c r="L55" s="4"/>
    </row>
    <row r="56" spans="9:19" ht="15" customHeight="1">
      <c r="I56" s="13"/>
      <c r="J56" s="19"/>
      <c r="K56" s="19"/>
      <c r="L56" s="19"/>
      <c r="M56" s="19"/>
      <c r="N56" s="19"/>
      <c r="O56" s="19"/>
      <c r="P56" s="19"/>
      <c r="Q56" s="19"/>
      <c r="R56" s="19"/>
      <c r="S56" s="19"/>
    </row>
    <row r="57" spans="9:19" ht="15" customHeight="1">
      <c r="I57" s="13"/>
      <c r="J57" s="19"/>
      <c r="K57" s="19"/>
      <c r="L57" s="19"/>
      <c r="M57" s="19"/>
      <c r="N57" s="19"/>
      <c r="O57" s="19"/>
      <c r="P57" s="19"/>
      <c r="Q57" s="19"/>
      <c r="R57" s="19"/>
      <c r="S57" s="19"/>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sheetData>
  <sheetProtection/>
  <mergeCells count="114">
    <mergeCell ref="C42:D42"/>
    <mergeCell ref="C43:D43"/>
    <mergeCell ref="P23:Q23"/>
    <mergeCell ref="B33:D33"/>
    <mergeCell ref="I33:J33"/>
    <mergeCell ref="M23:N23"/>
    <mergeCell ref="M25:N25"/>
    <mergeCell ref="M26:N26"/>
    <mergeCell ref="M27:N27"/>
    <mergeCell ref="M28:N28"/>
    <mergeCell ref="M15:P15"/>
    <mergeCell ref="M29:N29"/>
    <mergeCell ref="M30:N30"/>
    <mergeCell ref="C26:D26"/>
    <mergeCell ref="G23:H23"/>
    <mergeCell ref="E30:F30"/>
    <mergeCell ref="G26:H26"/>
    <mergeCell ref="E25:F25"/>
    <mergeCell ref="E26:F26"/>
    <mergeCell ref="G27:H27"/>
    <mergeCell ref="C40:D40"/>
    <mergeCell ref="E40:F40"/>
    <mergeCell ref="G40:I40"/>
    <mergeCell ref="C29:D29"/>
    <mergeCell ref="G29:H29"/>
    <mergeCell ref="E29:F29"/>
    <mergeCell ref="C39:D39"/>
    <mergeCell ref="E39:F39"/>
    <mergeCell ref="E28:F28"/>
    <mergeCell ref="C15:F15"/>
    <mergeCell ref="C16:F16"/>
    <mergeCell ref="H15:K15"/>
    <mergeCell ref="G32:H32"/>
    <mergeCell ref="G33:H33"/>
    <mergeCell ref="K32:L32"/>
    <mergeCell ref="B31:D31"/>
    <mergeCell ref="B32:D32"/>
    <mergeCell ref="B27:B30"/>
    <mergeCell ref="K28:L28"/>
    <mergeCell ref="K29:L29"/>
    <mergeCell ref="I30:J30"/>
    <mergeCell ref="K30:L30"/>
    <mergeCell ref="I29:J29"/>
    <mergeCell ref="J40:U40"/>
    <mergeCell ref="B3:T4"/>
    <mergeCell ref="C27:D27"/>
    <mergeCell ref="I22:J22"/>
    <mergeCell ref="M24:N24"/>
    <mergeCell ref="E27:F27"/>
    <mergeCell ref="I27:J27"/>
    <mergeCell ref="C7:F7"/>
    <mergeCell ref="C8:F8"/>
    <mergeCell ref="G24:H24"/>
    <mergeCell ref="G25:H25"/>
    <mergeCell ref="G39:I39"/>
    <mergeCell ref="G37:I37"/>
    <mergeCell ref="C28:D28"/>
    <mergeCell ref="G28:H28"/>
    <mergeCell ref="I28:J28"/>
    <mergeCell ref="C30:D30"/>
    <mergeCell ref="G30:H30"/>
    <mergeCell ref="J39:U39"/>
    <mergeCell ref="K31:L31"/>
    <mergeCell ref="E37:F37"/>
    <mergeCell ref="C9:F9"/>
    <mergeCell ref="G31:H31"/>
    <mergeCell ref="E22:F22"/>
    <mergeCell ref="E23:F23"/>
    <mergeCell ref="E24:F24"/>
    <mergeCell ref="C23:D23"/>
    <mergeCell ref="C24:D24"/>
    <mergeCell ref="B22:D22"/>
    <mergeCell ref="G22:H22"/>
    <mergeCell ref="C25:D25"/>
    <mergeCell ref="K24:L24"/>
    <mergeCell ref="K25:L25"/>
    <mergeCell ref="I31:J31"/>
    <mergeCell ref="I32:J32"/>
    <mergeCell ref="I23:J23"/>
    <mergeCell ref="I24:J24"/>
    <mergeCell ref="I25:J25"/>
    <mergeCell ref="I26:J26"/>
    <mergeCell ref="K26:L26"/>
    <mergeCell ref="K27:L27"/>
    <mergeCell ref="G38:I38"/>
    <mergeCell ref="J37:U37"/>
    <mergeCell ref="J38:U38"/>
    <mergeCell ref="K33:L33"/>
    <mergeCell ref="P22:R22"/>
    <mergeCell ref="S22:U22"/>
    <mergeCell ref="S23:T23"/>
    <mergeCell ref="K22:L22"/>
    <mergeCell ref="M22:N22"/>
    <mergeCell ref="K23:L23"/>
    <mergeCell ref="T8:U8"/>
    <mergeCell ref="C44:D44"/>
    <mergeCell ref="F46:U47"/>
    <mergeCell ref="D46:E46"/>
    <mergeCell ref="E31:F31"/>
    <mergeCell ref="E32:F32"/>
    <mergeCell ref="E33:F33"/>
    <mergeCell ref="M31:N31"/>
    <mergeCell ref="M32:N32"/>
    <mergeCell ref="M33:N33"/>
    <mergeCell ref="M11:T11"/>
    <mergeCell ref="D50:E50"/>
    <mergeCell ref="H8:I8"/>
    <mergeCell ref="L8:M8"/>
    <mergeCell ref="P8:Q8"/>
    <mergeCell ref="D48:E48"/>
    <mergeCell ref="C38:D38"/>
    <mergeCell ref="C37:D37"/>
    <mergeCell ref="E38:F38"/>
    <mergeCell ref="I11:L11"/>
  </mergeCells>
  <printOptions horizontalCentered="1"/>
  <pageMargins left="0.7874015748031497" right="0.7874015748031497" top="0.5118110236220472" bottom="0.1968503937007874" header="0.5118110236220472" footer="0.1968503937007874"/>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N57"/>
  <sheetViews>
    <sheetView view="pageBreakPreview" zoomScaleNormal="50" zoomScaleSheetLayoutView="100" zoomScalePageLayoutView="0" workbookViewId="0" topLeftCell="A21">
      <selection activeCell="G30" sqref="G30"/>
    </sheetView>
  </sheetViews>
  <sheetFormatPr defaultColWidth="9.00390625" defaultRowHeight="13.5"/>
  <cols>
    <col min="1" max="1" width="5.625" style="1" customWidth="1"/>
    <col min="2" max="8" width="10.625" style="1" customWidth="1"/>
    <col min="9" max="9" width="6.625" style="10" customWidth="1"/>
    <col min="10" max="10" width="6.625" style="1" customWidth="1"/>
    <col min="11" max="15" width="13.625" style="1" customWidth="1"/>
    <col min="16" max="16" width="5.625" style="1" customWidth="1"/>
    <col min="17" max="17" width="10.625" style="1" customWidth="1"/>
    <col min="18" max="20" width="9.625" style="1" customWidth="1"/>
    <col min="21" max="16384" width="9.00390625" style="1" customWidth="1"/>
  </cols>
  <sheetData>
    <row r="1" spans="2:9" ht="36" customHeight="1">
      <c r="B1" s="10"/>
      <c r="I1" s="1"/>
    </row>
    <row r="2" spans="2:9" ht="15" customHeight="1">
      <c r="B2" s="7" t="s">
        <v>65</v>
      </c>
      <c r="I2" s="1"/>
    </row>
    <row r="3" spans="2:9" ht="15" customHeight="1">
      <c r="B3" s="8" t="s">
        <v>79</v>
      </c>
      <c r="I3" s="1"/>
    </row>
    <row r="4" spans="1:12" ht="15" customHeight="1">
      <c r="A4" s="5"/>
      <c r="B4" s="7" t="s">
        <v>66</v>
      </c>
      <c r="C4" s="5"/>
      <c r="D4" s="5"/>
      <c r="E4" s="5"/>
      <c r="F4" s="5"/>
      <c r="G4" s="5"/>
      <c r="H4" s="5"/>
      <c r="I4" s="5"/>
      <c r="J4" s="5"/>
      <c r="K4" s="5"/>
      <c r="L4" s="5"/>
    </row>
    <row r="5" spans="1:12" ht="15" customHeight="1">
      <c r="A5" s="5"/>
      <c r="B5" s="10" t="s">
        <v>80</v>
      </c>
      <c r="C5" s="7"/>
      <c r="D5" s="7"/>
      <c r="E5" s="7"/>
      <c r="F5" s="7"/>
      <c r="G5" s="7"/>
      <c r="H5" s="7"/>
      <c r="I5" s="7"/>
      <c r="J5" s="5"/>
      <c r="K5" s="5"/>
      <c r="L5" s="5"/>
    </row>
    <row r="6" spans="1:12" ht="15" customHeight="1">
      <c r="A6" s="5"/>
      <c r="B6" s="7"/>
      <c r="C6" s="7"/>
      <c r="D6" s="7"/>
      <c r="E6" s="7"/>
      <c r="F6" s="7"/>
      <c r="G6" s="7"/>
      <c r="H6" s="7"/>
      <c r="I6" s="7"/>
      <c r="J6" s="5"/>
      <c r="K6" s="5"/>
      <c r="L6" s="5"/>
    </row>
    <row r="7" spans="1:12" ht="15" customHeight="1">
      <c r="A7" s="5"/>
      <c r="B7" s="10" t="s">
        <v>74</v>
      </c>
      <c r="C7" s="7"/>
      <c r="D7" s="7"/>
      <c r="E7" s="7"/>
      <c r="F7" s="7"/>
      <c r="G7" s="7"/>
      <c r="H7" s="7"/>
      <c r="I7" s="7"/>
      <c r="J7" s="5"/>
      <c r="K7" s="5"/>
      <c r="L7" s="5"/>
    </row>
    <row r="8" spans="1:12" ht="15" customHeight="1">
      <c r="A8" s="9"/>
      <c r="B8" s="48" t="s">
        <v>67</v>
      </c>
      <c r="C8" s="90" t="s">
        <v>73</v>
      </c>
      <c r="D8" s="90"/>
      <c r="E8" s="90"/>
      <c r="F8" s="90"/>
      <c r="G8" s="90"/>
      <c r="H8" s="7"/>
      <c r="I8" s="7"/>
      <c r="J8" s="5"/>
      <c r="K8" s="5"/>
      <c r="L8" s="5"/>
    </row>
    <row r="9" spans="1:12" ht="15" customHeight="1">
      <c r="A9" s="6"/>
      <c r="B9" s="48"/>
      <c r="C9" s="90"/>
      <c r="D9" s="90"/>
      <c r="E9" s="90"/>
      <c r="F9" s="90"/>
      <c r="G9" s="90"/>
      <c r="H9" s="7"/>
      <c r="I9" s="7"/>
      <c r="J9" s="5"/>
      <c r="K9" s="5"/>
      <c r="L9" s="5"/>
    </row>
    <row r="10" spans="1:12" ht="15" customHeight="1">
      <c r="A10" s="5"/>
      <c r="B10" s="48" t="s">
        <v>68</v>
      </c>
      <c r="C10" s="92" t="s">
        <v>75</v>
      </c>
      <c r="D10" s="92"/>
      <c r="E10" s="92"/>
      <c r="F10" s="92"/>
      <c r="G10" s="92"/>
      <c r="H10" s="7"/>
      <c r="I10" s="7"/>
      <c r="J10" s="5"/>
      <c r="K10" s="5"/>
      <c r="L10" s="5"/>
    </row>
    <row r="11" spans="1:12" ht="15" customHeight="1">
      <c r="A11" s="5"/>
      <c r="B11" s="48"/>
      <c r="C11" s="92"/>
      <c r="D11" s="92"/>
      <c r="E11" s="92"/>
      <c r="F11" s="92"/>
      <c r="G11" s="92"/>
      <c r="H11" s="7"/>
      <c r="I11" s="7"/>
      <c r="J11" s="5"/>
      <c r="K11" s="5"/>
      <c r="L11" s="5"/>
    </row>
    <row r="12" spans="1:12" ht="15" customHeight="1">
      <c r="A12" s="5"/>
      <c r="B12" s="48" t="s">
        <v>69</v>
      </c>
      <c r="C12" s="92" t="s">
        <v>76</v>
      </c>
      <c r="D12" s="92"/>
      <c r="E12" s="92"/>
      <c r="F12" s="92"/>
      <c r="G12" s="92"/>
      <c r="H12" s="7"/>
      <c r="I12" s="7"/>
      <c r="J12" s="5"/>
      <c r="K12" s="5"/>
      <c r="L12" s="5"/>
    </row>
    <row r="13" spans="1:12" ht="15" customHeight="1">
      <c r="A13" s="5"/>
      <c r="B13" s="48"/>
      <c r="C13" s="92"/>
      <c r="D13" s="92"/>
      <c r="E13" s="92"/>
      <c r="F13" s="92"/>
      <c r="G13" s="92"/>
      <c r="H13" s="7"/>
      <c r="I13" s="7"/>
      <c r="J13" s="5"/>
      <c r="K13" s="5"/>
      <c r="L13" s="5"/>
    </row>
    <row r="14" spans="1:12" ht="15" customHeight="1">
      <c r="A14" s="5"/>
      <c r="B14" s="48" t="s">
        <v>70</v>
      </c>
      <c r="C14" s="92" t="s">
        <v>1</v>
      </c>
      <c r="D14" s="92"/>
      <c r="E14" s="92"/>
      <c r="F14" s="92"/>
      <c r="G14" s="92"/>
      <c r="H14" s="7"/>
      <c r="I14" s="7"/>
      <c r="J14" s="5"/>
      <c r="K14" s="5"/>
      <c r="L14" s="5"/>
    </row>
    <row r="15" spans="1:12" ht="15" customHeight="1">
      <c r="A15" s="5"/>
      <c r="B15" s="48"/>
      <c r="C15" s="92"/>
      <c r="D15" s="92"/>
      <c r="E15" s="92"/>
      <c r="F15" s="92"/>
      <c r="G15" s="92"/>
      <c r="H15" s="7"/>
      <c r="I15" s="7"/>
      <c r="J15" s="5"/>
      <c r="K15" s="5"/>
      <c r="L15" s="5"/>
    </row>
    <row r="16" spans="1:12" ht="15" customHeight="1">
      <c r="A16" s="5"/>
      <c r="B16" s="48" t="s">
        <v>71</v>
      </c>
      <c r="C16" s="92" t="s">
        <v>77</v>
      </c>
      <c r="D16" s="92"/>
      <c r="E16" s="92"/>
      <c r="F16" s="92"/>
      <c r="G16" s="92"/>
      <c r="H16" s="7"/>
      <c r="I16" s="7"/>
      <c r="J16" s="5"/>
      <c r="K16" s="5"/>
      <c r="L16" s="5"/>
    </row>
    <row r="17" spans="1:12" ht="15" customHeight="1">
      <c r="A17" s="5"/>
      <c r="B17" s="48"/>
      <c r="C17" s="92"/>
      <c r="D17" s="92"/>
      <c r="E17" s="92"/>
      <c r="F17" s="92"/>
      <c r="G17" s="92"/>
      <c r="H17" s="7"/>
      <c r="I17" s="7"/>
      <c r="J17" s="5"/>
      <c r="K17" s="5"/>
      <c r="L17" s="5"/>
    </row>
    <row r="18" spans="1:12" ht="15" customHeight="1">
      <c r="A18" s="5"/>
      <c r="B18" s="48" t="s">
        <v>72</v>
      </c>
      <c r="C18" s="92" t="s">
        <v>78</v>
      </c>
      <c r="D18" s="92"/>
      <c r="E18" s="92"/>
      <c r="F18" s="92"/>
      <c r="G18" s="92"/>
      <c r="H18" s="7"/>
      <c r="I18" s="7"/>
      <c r="J18" s="5"/>
      <c r="K18" s="5"/>
      <c r="L18" s="5"/>
    </row>
    <row r="19" spans="1:12" ht="15" customHeight="1">
      <c r="A19" s="5"/>
      <c r="B19" s="48"/>
      <c r="C19" s="92"/>
      <c r="D19" s="92"/>
      <c r="E19" s="92"/>
      <c r="F19" s="92"/>
      <c r="G19" s="92"/>
      <c r="H19" s="7"/>
      <c r="I19" s="7"/>
      <c r="J19" s="5"/>
      <c r="K19" s="5"/>
      <c r="L19" s="5"/>
    </row>
    <row r="20" spans="1:12" ht="15" customHeight="1">
      <c r="A20" s="5"/>
      <c r="B20" s="10"/>
      <c r="G20" s="7"/>
      <c r="H20" s="7"/>
      <c r="I20" s="7"/>
      <c r="J20" s="5"/>
      <c r="K20" s="5"/>
      <c r="L20" s="5"/>
    </row>
    <row r="21" spans="1:12" ht="15" customHeight="1">
      <c r="A21" s="5"/>
      <c r="B21" s="10" t="s">
        <v>0</v>
      </c>
      <c r="G21" s="7"/>
      <c r="H21" s="7"/>
      <c r="I21" s="7"/>
      <c r="J21" s="5"/>
      <c r="K21" s="5"/>
      <c r="L21" s="5"/>
    </row>
    <row r="22" spans="1:12" ht="15" customHeight="1">
      <c r="A22" s="5"/>
      <c r="B22" s="17"/>
      <c r="C22" s="14" t="s">
        <v>67</v>
      </c>
      <c r="D22" s="48" t="s">
        <v>82</v>
      </c>
      <c r="E22" s="48" t="s">
        <v>83</v>
      </c>
      <c r="F22" s="48" t="s">
        <v>84</v>
      </c>
      <c r="G22" s="90" t="s">
        <v>120</v>
      </c>
      <c r="H22" s="90" t="s">
        <v>85</v>
      </c>
      <c r="I22" s="7"/>
      <c r="J22" s="5"/>
      <c r="K22" s="5"/>
      <c r="L22" s="5"/>
    </row>
    <row r="23" spans="1:12" ht="15" customHeight="1">
      <c r="A23" s="5"/>
      <c r="B23" s="15" t="s">
        <v>81</v>
      </c>
      <c r="C23" s="18"/>
      <c r="D23" s="48"/>
      <c r="E23" s="48"/>
      <c r="F23" s="48"/>
      <c r="G23" s="90"/>
      <c r="H23" s="90"/>
      <c r="I23" s="7"/>
      <c r="J23" s="5"/>
      <c r="K23" s="5"/>
      <c r="L23" s="5"/>
    </row>
    <row r="24" spans="1:12" ht="15" customHeight="1">
      <c r="A24" s="5"/>
      <c r="B24" s="48" t="s">
        <v>86</v>
      </c>
      <c r="C24" s="48"/>
      <c r="D24" s="91" t="s">
        <v>121</v>
      </c>
      <c r="E24" s="64"/>
      <c r="F24" s="64"/>
      <c r="G24" s="64"/>
      <c r="H24" s="64"/>
      <c r="I24" s="7"/>
      <c r="J24" s="5"/>
      <c r="K24" s="5"/>
      <c r="L24" s="5"/>
    </row>
    <row r="25" spans="1:12" ht="15" customHeight="1">
      <c r="A25" s="5"/>
      <c r="B25" s="48"/>
      <c r="C25" s="48"/>
      <c r="D25" s="64"/>
      <c r="E25" s="64"/>
      <c r="F25" s="64"/>
      <c r="G25" s="64"/>
      <c r="H25" s="64"/>
      <c r="I25" s="7"/>
      <c r="J25" s="5"/>
      <c r="K25" s="5"/>
      <c r="L25" s="5"/>
    </row>
    <row r="26" spans="1:12" ht="15" customHeight="1">
      <c r="A26" s="9"/>
      <c r="B26" s="48" t="s">
        <v>87</v>
      </c>
      <c r="C26" s="48"/>
      <c r="D26" s="16">
        <v>9.11</v>
      </c>
      <c r="E26" s="16">
        <v>10.12</v>
      </c>
      <c r="F26" s="16">
        <v>11.14</v>
      </c>
      <c r="G26" s="16">
        <v>13.16</v>
      </c>
      <c r="H26" s="16">
        <v>14.17</v>
      </c>
      <c r="I26" s="7"/>
      <c r="J26" s="5"/>
      <c r="K26" s="5"/>
      <c r="L26" s="5"/>
    </row>
    <row r="27" spans="1:12" ht="15" customHeight="1">
      <c r="A27" s="5"/>
      <c r="B27" s="48" t="s">
        <v>88</v>
      </c>
      <c r="C27" s="48"/>
      <c r="D27" s="16">
        <f aca="true" t="shared" si="0" ref="D27:D44">(D26*1.002)-(D26*0.02)</f>
        <v>8.946019999999999</v>
      </c>
      <c r="E27" s="16">
        <f aca="true" t="shared" si="1" ref="E27:E44">(E26*1.003)-(E26*0.02)</f>
        <v>9.947959999999997</v>
      </c>
      <c r="F27" s="16">
        <f aca="true" t="shared" si="2" ref="F27:F44">(F26*1.003)-(F26*0.02)</f>
        <v>10.95062</v>
      </c>
      <c r="G27" s="16">
        <f aca="true" t="shared" si="3" ref="G27:G44">(G26*1.003)-(G26*0.02)</f>
        <v>12.93628</v>
      </c>
      <c r="H27" s="16">
        <f aca="true" t="shared" si="4" ref="H27:H44">(H26*1.005)-(H26*0.02)</f>
        <v>13.957449999999998</v>
      </c>
      <c r="I27" s="7"/>
      <c r="J27" s="5"/>
      <c r="K27" s="5"/>
      <c r="L27" s="5"/>
    </row>
    <row r="28" spans="1:12" ht="15" customHeight="1">
      <c r="A28" s="5"/>
      <c r="B28" s="48" t="s">
        <v>98</v>
      </c>
      <c r="C28" s="48"/>
      <c r="D28" s="16">
        <f t="shared" si="0"/>
        <v>8.784991639999998</v>
      </c>
      <c r="E28" s="16">
        <f t="shared" si="1"/>
        <v>9.778844679999997</v>
      </c>
      <c r="F28" s="16">
        <f t="shared" si="2"/>
        <v>10.76445946</v>
      </c>
      <c r="G28" s="16">
        <f t="shared" si="3"/>
        <v>12.716363239999998</v>
      </c>
      <c r="H28" s="16">
        <f t="shared" si="4"/>
        <v>13.748088249999997</v>
      </c>
      <c r="I28" s="7"/>
      <c r="J28" s="5"/>
      <c r="K28" s="5"/>
      <c r="L28" s="5"/>
    </row>
    <row r="29" spans="1:12" ht="15" customHeight="1">
      <c r="A29" s="5"/>
      <c r="B29" s="48" t="s">
        <v>99</v>
      </c>
      <c r="C29" s="48"/>
      <c r="D29" s="16">
        <f t="shared" si="0"/>
        <v>8.626861790479998</v>
      </c>
      <c r="E29" s="16">
        <f t="shared" si="1"/>
        <v>9.612604320439996</v>
      </c>
      <c r="F29" s="16">
        <f t="shared" si="2"/>
        <v>10.581463649179998</v>
      </c>
      <c r="G29" s="16">
        <f t="shared" si="3"/>
        <v>12.500185064919997</v>
      </c>
      <c r="H29" s="16">
        <f t="shared" si="4"/>
        <v>13.541866926249995</v>
      </c>
      <c r="I29" s="7"/>
      <c r="J29" s="5"/>
      <c r="K29" s="5"/>
      <c r="L29" s="5"/>
    </row>
    <row r="30" spans="1:12" ht="15" customHeight="1">
      <c r="A30" s="5"/>
      <c r="B30" s="48" t="s">
        <v>100</v>
      </c>
      <c r="C30" s="48"/>
      <c r="D30" s="16">
        <f t="shared" si="0"/>
        <v>8.471578278251359</v>
      </c>
      <c r="E30" s="16">
        <f t="shared" si="1"/>
        <v>9.449190046992515</v>
      </c>
      <c r="F30" s="16">
        <f t="shared" si="2"/>
        <v>10.401578767143937</v>
      </c>
      <c r="G30" s="16">
        <f t="shared" si="3"/>
        <v>12.287681918816356</v>
      </c>
      <c r="H30" s="16">
        <f t="shared" si="4"/>
        <v>13.338738922356242</v>
      </c>
      <c r="I30" s="7"/>
      <c r="J30" s="5"/>
      <c r="K30" s="5"/>
      <c r="L30" s="5"/>
    </row>
    <row r="31" spans="1:12" ht="15" customHeight="1">
      <c r="A31" s="5"/>
      <c r="B31" s="48" t="s">
        <v>101</v>
      </c>
      <c r="C31" s="48"/>
      <c r="D31" s="16">
        <f t="shared" si="0"/>
        <v>8.319089869242834</v>
      </c>
      <c r="E31" s="16">
        <f t="shared" si="1"/>
        <v>9.288553816193641</v>
      </c>
      <c r="F31" s="16">
        <f t="shared" si="2"/>
        <v>10.224751928102489</v>
      </c>
      <c r="G31" s="16">
        <f t="shared" si="3"/>
        <v>12.078791326196477</v>
      </c>
      <c r="H31" s="16">
        <f t="shared" si="4"/>
        <v>13.138657838520897</v>
      </c>
      <c r="I31" s="7"/>
      <c r="J31" s="5"/>
      <c r="K31" s="5"/>
      <c r="L31" s="5"/>
    </row>
    <row r="32" spans="1:12" ht="15" customHeight="1">
      <c r="A32" s="5"/>
      <c r="B32" s="48" t="s">
        <v>102</v>
      </c>
      <c r="C32" s="48"/>
      <c r="D32" s="16">
        <f t="shared" si="0"/>
        <v>8.169346251596464</v>
      </c>
      <c r="E32" s="16">
        <f t="shared" si="1"/>
        <v>9.130648401318348</v>
      </c>
      <c r="F32" s="16">
        <f t="shared" si="2"/>
        <v>10.050931145324746</v>
      </c>
      <c r="G32" s="16">
        <f t="shared" si="3"/>
        <v>11.873451873651135</v>
      </c>
      <c r="H32" s="16">
        <f t="shared" si="4"/>
        <v>12.941577970943083</v>
      </c>
      <c r="I32" s="7"/>
      <c r="J32" s="5"/>
      <c r="K32" s="5"/>
      <c r="L32" s="5"/>
    </row>
    <row r="33" spans="1:12" ht="15" customHeight="1">
      <c r="A33" s="5"/>
      <c r="B33" s="48" t="s">
        <v>103</v>
      </c>
      <c r="C33" s="48"/>
      <c r="D33" s="16">
        <f t="shared" si="0"/>
        <v>8.022298019067728</v>
      </c>
      <c r="E33" s="16">
        <f t="shared" si="1"/>
        <v>8.975427378495935</v>
      </c>
      <c r="F33" s="16">
        <f t="shared" si="2"/>
        <v>9.880065315854225</v>
      </c>
      <c r="G33" s="16">
        <f t="shared" si="3"/>
        <v>11.671603191799065</v>
      </c>
      <c r="H33" s="16">
        <f t="shared" si="4"/>
        <v>12.747454301378935</v>
      </c>
      <c r="I33" s="7"/>
      <c r="J33" s="5"/>
      <c r="K33" s="5"/>
      <c r="L33" s="5"/>
    </row>
    <row r="34" spans="1:12" ht="15" customHeight="1">
      <c r="A34" s="5"/>
      <c r="B34" s="48" t="s">
        <v>104</v>
      </c>
      <c r="C34" s="48"/>
      <c r="D34" s="16">
        <f t="shared" si="0"/>
        <v>7.877896654724509</v>
      </c>
      <c r="E34" s="16">
        <f t="shared" si="1"/>
        <v>8.822845113061502</v>
      </c>
      <c r="F34" s="16">
        <f t="shared" si="2"/>
        <v>9.712104205484701</v>
      </c>
      <c r="G34" s="16">
        <f t="shared" si="3"/>
        <v>11.47318593753848</v>
      </c>
      <c r="H34" s="16">
        <f t="shared" si="4"/>
        <v>12.556242486858249</v>
      </c>
      <c r="I34" s="7"/>
      <c r="J34" s="5"/>
      <c r="K34" s="5"/>
      <c r="L34" s="5"/>
    </row>
    <row r="35" spans="1:12" ht="15" customHeight="1">
      <c r="A35" s="5"/>
      <c r="B35" s="48" t="s">
        <v>105</v>
      </c>
      <c r="C35" s="48"/>
      <c r="D35" s="16">
        <f t="shared" si="0"/>
        <v>7.7360945149394675</v>
      </c>
      <c r="E35" s="16">
        <f t="shared" si="1"/>
        <v>8.672856746139457</v>
      </c>
      <c r="F35" s="16">
        <f t="shared" si="2"/>
        <v>9.54699843399146</v>
      </c>
      <c r="G35" s="16">
        <f t="shared" si="3"/>
        <v>11.278141776600323</v>
      </c>
      <c r="H35" s="16">
        <f t="shared" si="4"/>
        <v>12.367898849555374</v>
      </c>
      <c r="I35" s="7"/>
      <c r="J35" s="5"/>
      <c r="K35" s="5"/>
      <c r="L35" s="5"/>
    </row>
    <row r="36" spans="1:12" ht="15" customHeight="1">
      <c r="A36" s="5"/>
      <c r="B36" s="48" t="s">
        <v>106</v>
      </c>
      <c r="C36" s="48"/>
      <c r="D36" s="16">
        <f t="shared" si="0"/>
        <v>7.596844813670557</v>
      </c>
      <c r="E36" s="16">
        <f t="shared" si="1"/>
        <v>8.525418181455086</v>
      </c>
      <c r="F36" s="16">
        <f t="shared" si="2"/>
        <v>9.384699460613604</v>
      </c>
      <c r="G36" s="16">
        <f t="shared" si="3"/>
        <v>11.086413366398117</v>
      </c>
      <c r="H36" s="16">
        <f t="shared" si="4"/>
        <v>12.182380366812042</v>
      </c>
      <c r="I36" s="7"/>
      <c r="J36" s="5"/>
      <c r="K36" s="5"/>
      <c r="L36" s="5"/>
    </row>
    <row r="37" spans="1:12" ht="15" customHeight="1">
      <c r="A37" s="5"/>
      <c r="B37" s="48" t="s">
        <v>107</v>
      </c>
      <c r="C37" s="48"/>
      <c r="D37" s="16">
        <f t="shared" si="0"/>
        <v>7.4601016070244865</v>
      </c>
      <c r="E37" s="16">
        <f t="shared" si="1"/>
        <v>8.38048607237035</v>
      </c>
      <c r="F37" s="16">
        <f t="shared" si="2"/>
        <v>9.225159569783171</v>
      </c>
      <c r="G37" s="16">
        <f t="shared" si="3"/>
        <v>10.897944339169348</v>
      </c>
      <c r="H37" s="16">
        <f t="shared" si="4"/>
        <v>11.99964466130986</v>
      </c>
      <c r="I37" s="7"/>
      <c r="J37" s="5"/>
      <c r="K37" s="5"/>
      <c r="L37" s="5"/>
    </row>
    <row r="38" spans="1:12" ht="15" customHeight="1">
      <c r="A38" s="5"/>
      <c r="B38" s="48" t="s">
        <v>108</v>
      </c>
      <c r="C38" s="48"/>
      <c r="D38" s="16">
        <f t="shared" si="0"/>
        <v>7.325819778098046</v>
      </c>
      <c r="E38" s="16">
        <f t="shared" si="1"/>
        <v>8.238017809140052</v>
      </c>
      <c r="F38" s="16">
        <f t="shared" si="2"/>
        <v>9.068331857096856</v>
      </c>
      <c r="G38" s="16">
        <f t="shared" si="3"/>
        <v>10.712679285403468</v>
      </c>
      <c r="H38" s="16">
        <f t="shared" si="4"/>
        <v>11.81964999139021</v>
      </c>
      <c r="I38" s="7"/>
      <c r="J38" s="5"/>
      <c r="K38" s="5"/>
      <c r="L38" s="5"/>
    </row>
    <row r="39" spans="1:12" ht="15" customHeight="1">
      <c r="A39" s="5"/>
      <c r="B39" s="48" t="s">
        <v>109</v>
      </c>
      <c r="C39" s="48"/>
      <c r="D39" s="16">
        <f t="shared" si="0"/>
        <v>7.193955022092281</v>
      </c>
      <c r="E39" s="16">
        <f t="shared" si="1"/>
        <v>8.097971506384669</v>
      </c>
      <c r="F39" s="16">
        <f t="shared" si="2"/>
        <v>8.914170215526209</v>
      </c>
      <c r="G39" s="16">
        <f t="shared" si="3"/>
        <v>10.530563737551606</v>
      </c>
      <c r="H39" s="16">
        <f t="shared" si="4"/>
        <v>11.642355241519356</v>
      </c>
      <c r="I39" s="7"/>
      <c r="J39" s="5"/>
      <c r="K39" s="5"/>
      <c r="L39" s="5"/>
    </row>
    <row r="40" spans="1:12" ht="15" customHeight="1">
      <c r="A40" s="5"/>
      <c r="B40" s="48" t="s">
        <v>110</v>
      </c>
      <c r="C40" s="48"/>
      <c r="D40" s="16">
        <f t="shared" si="0"/>
        <v>7.064463831694619</v>
      </c>
      <c r="E40" s="16">
        <f t="shared" si="1"/>
        <v>7.9603059907761295</v>
      </c>
      <c r="F40" s="16">
        <f t="shared" si="2"/>
        <v>8.762629321862262</v>
      </c>
      <c r="G40" s="16">
        <f t="shared" si="3"/>
        <v>10.351544154013228</v>
      </c>
      <c r="H40" s="16">
        <f t="shared" si="4"/>
        <v>11.467719912896564</v>
      </c>
      <c r="I40" s="7"/>
      <c r="J40" s="5"/>
      <c r="K40" s="5"/>
      <c r="L40" s="5"/>
    </row>
    <row r="41" spans="1:12" ht="15" customHeight="1">
      <c r="A41" s="5"/>
      <c r="B41" s="48" t="s">
        <v>111</v>
      </c>
      <c r="C41" s="48"/>
      <c r="D41" s="16">
        <f t="shared" si="0"/>
        <v>6.937303482724116</v>
      </c>
      <c r="E41" s="16">
        <f t="shared" si="1"/>
        <v>7.824980788932934</v>
      </c>
      <c r="F41" s="16">
        <f t="shared" si="2"/>
        <v>8.613664623390601</v>
      </c>
      <c r="G41" s="16">
        <f t="shared" si="3"/>
        <v>10.175567903395002</v>
      </c>
      <c r="H41" s="16">
        <f t="shared" si="4"/>
        <v>11.295704114203115</v>
      </c>
      <c r="I41" s="7"/>
      <c r="J41" s="5"/>
      <c r="K41" s="5"/>
      <c r="L41" s="5"/>
    </row>
    <row r="42" spans="1:12" ht="15" customHeight="1">
      <c r="A42" s="5"/>
      <c r="B42" s="48" t="s">
        <v>112</v>
      </c>
      <c r="C42" s="48"/>
      <c r="D42" s="16">
        <f t="shared" si="0"/>
        <v>6.812432020035081</v>
      </c>
      <c r="E42" s="16">
        <f t="shared" si="1"/>
        <v>7.691956115521074</v>
      </c>
      <c r="F42" s="16">
        <f t="shared" si="2"/>
        <v>8.46723232479296</v>
      </c>
      <c r="G42" s="16">
        <f t="shared" si="3"/>
        <v>10.002583249037286</v>
      </c>
      <c r="H42" s="16">
        <f t="shared" si="4"/>
        <v>11.126268552490068</v>
      </c>
      <c r="I42" s="7"/>
      <c r="J42" s="5"/>
      <c r="K42" s="5"/>
      <c r="L42" s="5"/>
    </row>
    <row r="43" spans="2:9" ht="15" customHeight="1">
      <c r="B43" s="48" t="s">
        <v>113</v>
      </c>
      <c r="C43" s="48"/>
      <c r="D43" s="16">
        <f t="shared" si="0"/>
        <v>6.68980824367445</v>
      </c>
      <c r="E43" s="16">
        <f t="shared" si="1"/>
        <v>7.561192861557214</v>
      </c>
      <c r="F43" s="16">
        <f t="shared" si="2"/>
        <v>8.323289375271479</v>
      </c>
      <c r="G43" s="16">
        <f t="shared" si="3"/>
        <v>9.83253933380365</v>
      </c>
      <c r="H43" s="16">
        <f t="shared" si="4"/>
        <v>10.959374524202715</v>
      </c>
      <c r="I43" s="7"/>
    </row>
    <row r="44" spans="2:9" ht="15" customHeight="1">
      <c r="B44" s="48" t="s">
        <v>2</v>
      </c>
      <c r="C44" s="48"/>
      <c r="D44" s="16">
        <f t="shared" si="0"/>
        <v>6.569391695288309</v>
      </c>
      <c r="E44" s="16">
        <f t="shared" si="1"/>
        <v>7.43265258291074</v>
      </c>
      <c r="F44" s="16">
        <f t="shared" si="2"/>
        <v>8.181793455891862</v>
      </c>
      <c r="G44" s="16">
        <f t="shared" si="3"/>
        <v>9.665386165128986</v>
      </c>
      <c r="H44" s="16">
        <f t="shared" si="4"/>
        <v>10.794983906339674</v>
      </c>
      <c r="I44" s="1"/>
    </row>
    <row r="45" spans="2:9" ht="15" customHeight="1">
      <c r="B45" s="10"/>
      <c r="I45" s="1"/>
    </row>
    <row r="46" spans="2:9" ht="15" customHeight="1">
      <c r="B46" s="1" t="s">
        <v>96</v>
      </c>
      <c r="I46" s="1"/>
    </row>
    <row r="47" spans="2:9" ht="15" customHeight="1">
      <c r="B47" s="1" t="s">
        <v>95</v>
      </c>
      <c r="I47" s="1"/>
    </row>
    <row r="48" spans="3:9" ht="15" customHeight="1">
      <c r="C48" s="1" t="s">
        <v>94</v>
      </c>
      <c r="I48" s="1"/>
    </row>
    <row r="49" spans="3:9" ht="15" customHeight="1">
      <c r="C49" s="1" t="s">
        <v>93</v>
      </c>
      <c r="I49" s="1"/>
    </row>
    <row r="50" spans="3:9" ht="15" customHeight="1">
      <c r="C50" s="4" t="s">
        <v>89</v>
      </c>
      <c r="I50" s="1"/>
    </row>
    <row r="51" spans="3:9" ht="15" customHeight="1">
      <c r="C51" s="1" t="s">
        <v>92</v>
      </c>
      <c r="E51" s="5"/>
      <c r="F51" s="5"/>
      <c r="I51" s="1"/>
    </row>
    <row r="52" spans="2:9" ht="15" customHeight="1">
      <c r="B52" s="4" t="s">
        <v>97</v>
      </c>
      <c r="C52" s="19"/>
      <c r="E52" s="5"/>
      <c r="F52" s="5"/>
      <c r="I52" s="1"/>
    </row>
    <row r="53" spans="2:9" ht="15" customHeight="1">
      <c r="B53" s="4" t="s">
        <v>90</v>
      </c>
      <c r="C53" s="19"/>
      <c r="E53" s="19"/>
      <c r="F53" s="19"/>
      <c r="G53" s="19"/>
      <c r="I53" s="1"/>
    </row>
    <row r="54" spans="2:9" ht="15" customHeight="1">
      <c r="B54" s="4" t="s">
        <v>91</v>
      </c>
      <c r="C54" s="19"/>
      <c r="E54" s="19"/>
      <c r="F54" s="19"/>
      <c r="G54" s="19"/>
      <c r="I54" s="1"/>
    </row>
    <row r="55" spans="2:9" ht="15" customHeight="1">
      <c r="B55" s="13"/>
      <c r="E55" s="19"/>
      <c r="F55" s="19"/>
      <c r="G55" s="19"/>
      <c r="I55" s="1"/>
    </row>
    <row r="56" spans="9:14" ht="15" customHeight="1">
      <c r="I56" s="13"/>
      <c r="J56" s="19"/>
      <c r="K56" s="19"/>
      <c r="L56" s="19"/>
      <c r="M56" s="19"/>
      <c r="N56" s="19"/>
    </row>
    <row r="57" spans="9:14" ht="15" customHeight="1">
      <c r="I57" s="13"/>
      <c r="J57" s="19"/>
      <c r="K57" s="19"/>
      <c r="L57" s="19"/>
      <c r="M57" s="19"/>
      <c r="N57" s="19"/>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sheetData>
  <sheetProtection/>
  <mergeCells count="38">
    <mergeCell ref="B26:C26"/>
    <mergeCell ref="C14:G15"/>
    <mergeCell ref="C12:G13"/>
    <mergeCell ref="C10:G11"/>
    <mergeCell ref="C8:G9"/>
    <mergeCell ref="B16:B17"/>
    <mergeCell ref="B18:B19"/>
    <mergeCell ref="C18:G19"/>
    <mergeCell ref="C16:G17"/>
    <mergeCell ref="B8:B9"/>
    <mergeCell ref="B10:B11"/>
    <mergeCell ref="B12:B13"/>
    <mergeCell ref="B14:B15"/>
    <mergeCell ref="H22:H23"/>
    <mergeCell ref="B24:C25"/>
    <mergeCell ref="D24:H25"/>
    <mergeCell ref="G22:G23"/>
    <mergeCell ref="D22:D23"/>
    <mergeCell ref="E22:E23"/>
    <mergeCell ref="F22:F23"/>
    <mergeCell ref="B27:C27"/>
    <mergeCell ref="B28:C28"/>
    <mergeCell ref="B29:C29"/>
    <mergeCell ref="B36:C36"/>
    <mergeCell ref="B35:C35"/>
    <mergeCell ref="B34:C34"/>
    <mergeCell ref="B30:C30"/>
    <mergeCell ref="B31:C31"/>
    <mergeCell ref="B32:C32"/>
    <mergeCell ref="B33:C33"/>
    <mergeCell ref="B37:C37"/>
    <mergeCell ref="B38:C38"/>
    <mergeCell ref="B39:C39"/>
    <mergeCell ref="B44:C44"/>
    <mergeCell ref="B40:C40"/>
    <mergeCell ref="B41:C41"/>
    <mergeCell ref="B42:C42"/>
    <mergeCell ref="B43:C43"/>
  </mergeCells>
  <printOptions/>
  <pageMargins left="0.7874015748031497" right="0.7874015748031497" top="0.5118110236220472" bottom="0.1968503937007874" header="0.5118110236220472" footer="0.1968503937007874"/>
  <pageSetup fitToHeight="1"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飯田真幹</dc:creator>
  <cp:keywords/>
  <dc:description/>
  <cp:lastModifiedBy>飯田真幹</cp:lastModifiedBy>
  <cp:lastPrinted>2022-02-03T07:48:37Z</cp:lastPrinted>
  <dcterms:created xsi:type="dcterms:W3CDTF">2014-08-26T07:42:06Z</dcterms:created>
  <dcterms:modified xsi:type="dcterms:W3CDTF">2022-02-05T02:34:32Z</dcterms:modified>
  <cp:category/>
  <cp:version/>
  <cp:contentType/>
  <cp:contentStatus/>
</cp:coreProperties>
</file>